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WRCOGPrivFS02\Users$\delliott\Desktop\FROM DARRYL\Transportation\NEW TIP\TIP with Latest Edits\"/>
    </mc:Choice>
  </mc:AlternateContent>
  <xr:revisionPtr revIDLastSave="0" documentId="13_ncr:1_{A75B230E-F48D-405E-8D1A-63BC114363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ional Mobility" sheetId="4" r:id="rId1"/>
    <sheet name="Non-Regional Mobility" sheetId="10" r:id="rId2"/>
    <sheet name="Sheet2" sheetId="13" r:id="rId3"/>
    <sheet name="Inactive Projects" sheetId="11" r:id="rId4"/>
    <sheet name="Program Categories" sheetId="7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">[1]INTERSECTION!$C$34</definedName>
    <definedName name="AccessControl">'[2]Drop down options'!$D$2:$D$5</definedName>
    <definedName name="adfsdf">[3]INTERSECTION!$C$34</definedName>
    <definedName name="AreaType">'[2]Drop down options'!#REF!</definedName>
    <definedName name="asdfaf">[3]INTERSECTION!$C$34</definedName>
    <definedName name="B">[1]INTERSECTION!$C$35</definedName>
    <definedName name="BikePedPlan">#REF!</definedName>
    <definedName name="blah">'[4]Drop down options'!#REF!</definedName>
    <definedName name="blah2">#REF!</definedName>
    <definedName name="Bridges">'Program Categories'!$A$122:$A$124</definedName>
    <definedName name="Category">'Program Categories'!$A$72:$A$90</definedName>
    <definedName name="CMAQ">'Program Categories'!$C$122</definedName>
    <definedName name="Counties">'[5]Drop down options'!$Q$2:$Q$101</definedName>
    <definedName name="CProgram">'Program Categories'!$B$122</definedName>
    <definedName name="CrossSection">'[2]Drop down options'!$A$2:$A$43</definedName>
    <definedName name="D">[1]INTERSECTION!$C$36</definedName>
    <definedName name="_xlnm.Database">#REF!</definedName>
    <definedName name="DESC">[6]INTERSECTION!$C$34</definedName>
    <definedName name="DESC2">[7]INTERSECTION!$C$34</definedName>
    <definedName name="DESC3">[8]INTERSECTION!$C$34</definedName>
    <definedName name="Division">'[9]Drop down options'!$K$2:$K$15</definedName>
    <definedName name="Divisions">'[5]Drop down options'!$L$2:$L$15</definedName>
    <definedName name="E">[1]INTERSECTION!$C$37</definedName>
    <definedName name="EAST">#REF!</definedName>
    <definedName name="Enhancement">'Program Categories'!$D$122</definedName>
    <definedName name="Existing_Int">'[10]Drop Downs'!$A$2:$A$21</definedName>
    <definedName name="ExistingIntType">[11]Configurations!$A$2:$A$21</definedName>
    <definedName name="ExistingMedianTypeforCET">'[2]Drop down options'!$B$2:$B$7</definedName>
    <definedName name="f">[7]INTERSECTION!$C$37</definedName>
    <definedName name="Facility_Type">'[2]Drop down options'!$C$2:$C$6</definedName>
    <definedName name="FacilityType">'[9]Drop down options'!$D$2:$D$6</definedName>
    <definedName name="FacilityTypes">#REF!</definedName>
    <definedName name="FacilityTypes1">#REF!</definedName>
    <definedName name="FacilityTypes2">#REF!</definedName>
    <definedName name="FederalLands">'Program Categories'!$E$122</definedName>
    <definedName name="FederalProgram" localSheetId="3">Table4[Federal Program]</definedName>
    <definedName name="FederalProgram">Table4[Federal Program]</definedName>
    <definedName name="FORCASTDATE">[6]INTERSECTION!$C$35</definedName>
    <definedName name="FORCASTDATE2">[8]INTERSECTION!$C$35</definedName>
    <definedName name="Goal">'[9]Drop down options'!$M$2:$M$3</definedName>
    <definedName name="ImprovementType">'[9]Drop down options'!$O$2:$O$7</definedName>
    <definedName name="Intermodal">#REF!</definedName>
    <definedName name="LanesPerDirection">'[9]Drop down options'!$B$2:$B$6</definedName>
    <definedName name="Lengths">#REF!</definedName>
    <definedName name="Local">'Program Categories'!$F$122</definedName>
    <definedName name="Location">'[9]Drop down options'!$G$2:$G$4</definedName>
    <definedName name="MassTransit">'Program Categories'!$G$122:$G$131</definedName>
    <definedName name="MedianType">'[9]Drop down options'!$A$2:$A$4</definedName>
    <definedName name="MPO_RPO">'[5]Drop down options'!$K$2:$K$38</definedName>
    <definedName name="MPORPO">'[9]Drop down options'!$J$2:$J$38</definedName>
    <definedName name="Multimodal">'[2]Drop down options'!#REF!</definedName>
    <definedName name="Multimodal1">#REF!</definedName>
    <definedName name="Multimodal2">#REF!</definedName>
    <definedName name="NORTH">#REF!</definedName>
    <definedName name="OtherAllocatedFunds">'Program Categories'!$H$122:$H$132</definedName>
    <definedName name="OtherPlan">#REF!</definedName>
    <definedName name="P1_TIP_Projects">#REF!</definedName>
    <definedName name="Pavements">'Program Categories'!$I$122:$I$125</definedName>
    <definedName name="Phase" localSheetId="3">Table11[Phase]</definedName>
    <definedName name="Phase" localSheetId="1">Table11[Phase]</definedName>
    <definedName name="Phase">Table11[Phase]</definedName>
    <definedName name="PhaseShort" localSheetId="3">Table114[Phase]</definedName>
    <definedName name="PhaseShort" localSheetId="1">Table114[Phase]</definedName>
    <definedName name="PhaseShort">Table114[Phase]</definedName>
    <definedName name="PMPeakDirection">[12]IAU_Directional!$N$74:$N$75</definedName>
    <definedName name="_xlnm.Print_Area" localSheetId="3">'Inactive Projects'!$A$1:$H$56</definedName>
    <definedName name="_xlnm.Print_Area" localSheetId="1">'Non-Regional Mobility'!$A$1:$S$122</definedName>
    <definedName name="_xlnm.Print_Area" localSheetId="0">'Regional Mobility'!$A$1:$X$67</definedName>
    <definedName name="_xlnm.Print_Titles" localSheetId="3">'Inactive Projects'!$3:$4</definedName>
    <definedName name="_xlnm.Print_Titles" localSheetId="1">'Non-Regional Mobility'!$1:$4</definedName>
    <definedName name="_xlnm.Print_Titles" localSheetId="0">'Regional Mobility'!$3:$4</definedName>
    <definedName name="PROJECT">[6]INTERSECTION!$C$37</definedName>
    <definedName name="Project_Int">'[10]Drop Downs'!$B$2:$B$44</definedName>
    <definedName name="PROJECT2">[8]INTERSECTION!$C$37</definedName>
    <definedName name="ProjectIntType">[11]Configurations!$B$2:$B$49</definedName>
    <definedName name="PROTECT">'Program Categories'!$J$122</definedName>
    <definedName name="qryProjectHistoryWithLetProjects_CYRange">#REF!</definedName>
    <definedName name="RegionalMobility">'Program Categories'!$N$122:$N$123</definedName>
    <definedName name="Safety">'Program Categories'!$K$122</definedName>
    <definedName name="SafetyImprovements">'Program Categories'!$K$122</definedName>
    <definedName name="SAPBEXrevision" hidden="1">5</definedName>
    <definedName name="SAPBEXsysID" hidden="1">"PBW"</definedName>
    <definedName name="SAPBEXwbID" hidden="1">"4O8K4I4TPULUO33FOWO3O59AQ"</definedName>
    <definedName name="SIB">'Program Categories'!$L$122</definedName>
    <definedName name="SOUTH">#REF!</definedName>
    <definedName name="SpecificImprovement">[5]SpecImp!$A$2:$A$19</definedName>
    <definedName name="SpecImp">'[9]Specific Improvement'!$A$2:$A$20</definedName>
    <definedName name="SpecImpType">'[2]Drop down options'!$H$2:$H$18</definedName>
    <definedName name="Speed">'[9]Drop down options'!$H$2:$H$12</definedName>
    <definedName name="SpeedLimit">'[2]Drop down options'!$E$2:$E$12</definedName>
    <definedName name="SPOT_COUNTY_8_1_11_MBV">#REF!</definedName>
    <definedName name="SPOT_DIVISION_8_1_11_MBV">#REF!</definedName>
    <definedName name="SPOT_DIVISION_8_2_11_MBV">#REF!</definedName>
    <definedName name="SPOT_MPORPO_8_1_11">#REF!</definedName>
    <definedName name="SPOT_MPORPO_8_1_11_MBV">#REF!</definedName>
    <definedName name="SPOT_ProposedCOUNTY_9_1_11_MBV">#REF!</definedName>
    <definedName name="SPOT_ProposedDIVISION_9_1_11_MBV">#REF!</definedName>
    <definedName name="SPOT_ProposedMPORPO_9_1_11_MBV">#REF!</definedName>
    <definedName name="SystemUpgradeInterstate">'Program Categories'!$M$122:$M$123</definedName>
    <definedName name="TAP">'Program Categories'!$O$122:$O$126</definedName>
    <definedName name="TerrainType">'[2]Drop down options'!$F$2:$F$4</definedName>
    <definedName name="test">#REF!</definedName>
    <definedName name="Tier">'[9]Drop down options'!$N$2:$N$4</definedName>
    <definedName name="Tier2">#REF!</definedName>
    <definedName name="Tier3">#REF!</definedName>
    <definedName name="Tier4">#REF!</definedName>
    <definedName name="Tier5">#REF!</definedName>
    <definedName name="Tier6">#REF!</definedName>
    <definedName name="TRAFFICYEAR">[6]INTERSECTION!$C$36</definedName>
    <definedName name="TRAFFICYEAR2">[8]INTERSECTION!$C$36</definedName>
    <definedName name="TTS">[13]Sheet1!$A$1:$A$6</definedName>
    <definedName name="Type">'[14]Drop down options'!#REF!</definedName>
    <definedName name="WEST">#REF!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0" i="10" l="1"/>
  <c r="S53" i="10"/>
  <c r="S56" i="10"/>
  <c r="S59" i="10"/>
  <c r="S62" i="10"/>
  <c r="S65" i="10"/>
  <c r="S68" i="10"/>
  <c r="S66" i="10"/>
  <c r="S63" i="10"/>
  <c r="S57" i="10"/>
  <c r="S54" i="10"/>
  <c r="S60" i="10"/>
  <c r="S51" i="10"/>
  <c r="S71" i="10"/>
  <c r="V9" i="4" l="1"/>
  <c r="V11" i="4"/>
  <c r="S23" i="10"/>
  <c r="S24" i="10"/>
  <c r="S25" i="10"/>
  <c r="S26" i="10"/>
  <c r="S27" i="10"/>
  <c r="S28" i="10"/>
  <c r="S20" i="10"/>
  <c r="S21" i="10"/>
  <c r="S22" i="10"/>
  <c r="S18" i="10"/>
  <c r="S13" i="10"/>
  <c r="S106" i="10"/>
  <c r="S103" i="10"/>
  <c r="S92" i="10"/>
  <c r="S93" i="10"/>
  <c r="S94" i="10"/>
  <c r="S95" i="10"/>
  <c r="S80" i="10"/>
  <c r="S81" i="10"/>
  <c r="S77" i="10"/>
  <c r="S78" i="10"/>
  <c r="S73" i="10"/>
  <c r="S41" i="10"/>
  <c r="S42" i="10"/>
  <c r="S43" i="10"/>
  <c r="S44" i="10"/>
  <c r="S45" i="10"/>
  <c r="S46" i="10"/>
  <c r="S38" i="10"/>
  <c r="S39" i="10"/>
  <c r="S40" i="10"/>
  <c r="S35" i="10"/>
  <c r="S36" i="10"/>
  <c r="S37" i="10"/>
  <c r="S34" i="10"/>
  <c r="S33" i="10"/>
  <c r="S32" i="10"/>
  <c r="V11" i="13"/>
  <c r="U11" i="13"/>
  <c r="V10" i="13"/>
  <c r="U10" i="13"/>
  <c r="V9" i="13"/>
  <c r="U9" i="13"/>
  <c r="V8" i="13"/>
  <c r="U8" i="13"/>
  <c r="V7" i="13"/>
  <c r="U7" i="13"/>
  <c r="U6" i="13"/>
  <c r="U5" i="13"/>
  <c r="U4" i="13"/>
  <c r="V3" i="13"/>
  <c r="U3" i="13"/>
  <c r="V1" i="13"/>
  <c r="U1" i="13"/>
  <c r="S109" i="10"/>
  <c r="S110" i="10"/>
  <c r="S76" i="10"/>
  <c r="S91" i="10"/>
  <c r="U32" i="4"/>
  <c r="S107" i="10" l="1"/>
  <c r="S108" i="10"/>
  <c r="S105" i="10" l="1"/>
  <c r="S102" i="10"/>
  <c r="S79" i="10"/>
  <c r="S82" i="10"/>
  <c r="S85" i="10"/>
  <c r="S87" i="10"/>
  <c r="S88" i="10"/>
  <c r="S90" i="10"/>
  <c r="S98" i="10"/>
  <c r="S75" i="10"/>
  <c r="S74" i="10"/>
  <c r="S100" i="10"/>
  <c r="S101" i="10"/>
  <c r="I116" i="10"/>
  <c r="J116" i="10"/>
  <c r="K116" i="10"/>
  <c r="L116" i="10"/>
  <c r="M116" i="10"/>
  <c r="N116" i="10"/>
  <c r="O116" i="10"/>
  <c r="P116" i="10"/>
  <c r="Q116" i="10"/>
  <c r="R116" i="10"/>
  <c r="U57" i="4"/>
  <c r="U58" i="4"/>
  <c r="U43" i="4"/>
  <c r="U44" i="4"/>
  <c r="U41" i="4"/>
  <c r="U37" i="4"/>
  <c r="U35" i="4"/>
  <c r="U31" i="4"/>
  <c r="U33" i="4"/>
  <c r="U27" i="4"/>
  <c r="U28" i="4"/>
  <c r="U29" i="4"/>
  <c r="U12" i="4"/>
  <c r="U9" i="4"/>
  <c r="U6" i="4"/>
  <c r="U7" i="4"/>
  <c r="U23" i="4"/>
  <c r="U24" i="4"/>
  <c r="U25" i="4"/>
  <c r="U13" i="4" l="1"/>
  <c r="U14" i="4"/>
  <c r="U15" i="4"/>
  <c r="U16" i="4"/>
  <c r="U17" i="4"/>
  <c r="U18" i="4"/>
  <c r="U19" i="4"/>
  <c r="U22" i="4"/>
  <c r="U39" i="4"/>
  <c r="U38" i="4"/>
  <c r="U34" i="4"/>
  <c r="U30" i="4"/>
  <c r="K66" i="4" l="1"/>
  <c r="V18" i="4"/>
  <c r="V17" i="4"/>
  <c r="H3" i="11" l="1"/>
  <c r="S48" i="10"/>
  <c r="S10" i="10"/>
  <c r="S12" i="10"/>
  <c r="S16" i="10"/>
  <c r="S19" i="10"/>
  <c r="S31" i="10"/>
  <c r="X3" i="4"/>
  <c r="V56" i="4"/>
  <c r="U56" i="4"/>
  <c r="V6" i="4" l="1"/>
  <c r="V7" i="4"/>
  <c r="V28" i="4"/>
  <c r="V29" i="4"/>
  <c r="V30" i="4"/>
  <c r="V34" i="4"/>
  <c r="V36" i="4"/>
  <c r="V38" i="4"/>
  <c r="V40" i="4"/>
  <c r="V42" i="4"/>
  <c r="U11" i="4"/>
  <c r="U36" i="4"/>
  <c r="U40" i="4"/>
  <c r="U42" i="4"/>
  <c r="S6" i="10" l="1"/>
  <c r="S9" i="10"/>
  <c r="S116" i="10" l="1"/>
  <c r="S3" i="10"/>
  <c r="L66" i="4"/>
  <c r="M66" i="4"/>
  <c r="N66" i="4"/>
  <c r="O66" i="4"/>
  <c r="P66" i="4"/>
  <c r="Q66" i="4"/>
  <c r="R66" i="4"/>
  <c r="S66" i="4"/>
  <c r="T66" i="4"/>
  <c r="J65" i="4" l="1"/>
  <c r="J67" i="4" s="1"/>
  <c r="K61" i="4" l="1"/>
  <c r="K65" i="4" s="1"/>
  <c r="K67" i="4" s="1"/>
  <c r="L61" i="4" l="1"/>
  <c r="L65" i="4" l="1"/>
  <c r="L67" i="4" l="1"/>
  <c r="M61" i="4" l="1"/>
  <c r="M65" i="4" l="1"/>
  <c r="M67" i="4" l="1"/>
  <c r="N61" i="4" l="1"/>
  <c r="N65" i="4" l="1"/>
  <c r="N67" i="4" l="1"/>
  <c r="O61" i="4" l="1"/>
  <c r="O65" i="4" l="1"/>
  <c r="O67" i="4" l="1"/>
  <c r="P61" i="4" l="1"/>
  <c r="P65" i="4" l="1"/>
  <c r="P67" i="4" l="1"/>
  <c r="Q61" i="4" l="1"/>
  <c r="Q65" i="4" s="1"/>
  <c r="Q67" i="4" s="1"/>
  <c r="R61" i="4" s="1"/>
  <c r="R65" i="4" s="1"/>
  <c r="R67" i="4" s="1"/>
  <c r="S61" i="4" s="1"/>
  <c r="S65" i="4" s="1"/>
  <c r="S67" i="4" s="1"/>
  <c r="T61" i="4" s="1"/>
  <c r="T65" i="4" l="1"/>
  <c r="T67" i="4" l="1"/>
</calcChain>
</file>

<file path=xl/sharedStrings.xml><?xml version="1.0" encoding="utf-8"?>
<sst xmlns="http://schemas.openxmlformats.org/spreadsheetml/2006/main" count="1352" uniqueCount="317">
  <si>
    <t>PAYBACK (SCDOT)</t>
  </si>
  <si>
    <t>DEBT SERVICE</t>
  </si>
  <si>
    <t xml:space="preserve">FC: TRANSIT FACILITY CONSTRUCTION, VA: TRANSIT VEHICLE ACQUISITION, </t>
  </si>
  <si>
    <t>PROPOSED ADVANCEMENT (SCDOT)</t>
  </si>
  <si>
    <t xml:space="preserve">ROW: RIGHT-OF-WAY AQUISITION, CON: CONSTRUCTION, AD: ADMINISTRATION, CA: CAPITAL, </t>
  </si>
  <si>
    <t>CARRYOVER</t>
  </si>
  <si>
    <t xml:space="preserve">KEY:   PL: PLANNING/FEASIBILITY, PE: ENGINEERING DESIGN AND ENVIRONMENTAL ANALYSIS, </t>
  </si>
  <si>
    <t>CON</t>
  </si>
  <si>
    <t>ROW</t>
  </si>
  <si>
    <t>PE</t>
  </si>
  <si>
    <t>PL</t>
  </si>
  <si>
    <t>STBGP</t>
  </si>
  <si>
    <t>FY 2027</t>
  </si>
  <si>
    <t>FY 2026</t>
  </si>
  <si>
    <t>FY 2025</t>
  </si>
  <si>
    <t>FY 2024</t>
  </si>
  <si>
    <t>FY 2023</t>
  </si>
  <si>
    <t>PRIOR FUNDING</t>
  </si>
  <si>
    <t>FEDERAL PROGRAM</t>
  </si>
  <si>
    <t>DOLLAR AMOUNTS REPORTED IN 1,000'S</t>
  </si>
  <si>
    <t>PROGRAM CATEGORY</t>
  </si>
  <si>
    <t>FY 2028</t>
  </si>
  <si>
    <t>FY 2029</t>
  </si>
  <si>
    <t>FY 2030</t>
  </si>
  <si>
    <t>FY 2032</t>
  </si>
  <si>
    <t>FY 2033</t>
  </si>
  <si>
    <t>FY 2031</t>
  </si>
  <si>
    <t>REMAINING COST (2034+)</t>
  </si>
  <si>
    <t>LRTP PRIORITY</t>
  </si>
  <si>
    <t>PROJECT NAME/DESCRIPTION</t>
  </si>
  <si>
    <t>REGIONAL MOBILITY FUNDS AVAILABLE FOR PROJECTS</t>
  </si>
  <si>
    <t>REGIONAL MOBILITY FUNDS ALLOCATED TO PROJECTS</t>
  </si>
  <si>
    <t>MPO/COG REGIONAL MOBILITY ALLOCATION</t>
  </si>
  <si>
    <t>FY 2024-2033 TIP WINDOW</t>
  </si>
  <si>
    <t>SCDOT PIN NO.</t>
  </si>
  <si>
    <t>PROJECT NAME AND DESCRIPTION</t>
  </si>
  <si>
    <t>PHASE OF WORK</t>
  </si>
  <si>
    <t>CITY / COUNTY</t>
  </si>
  <si>
    <t>Urbanized Area Formula Program (FUZ)</t>
  </si>
  <si>
    <t>Appalachian Development Highway System</t>
  </si>
  <si>
    <t>Other</t>
  </si>
  <si>
    <t>CMAQ</t>
  </si>
  <si>
    <t>Congestion Mitigation</t>
  </si>
  <si>
    <t>ER</t>
  </si>
  <si>
    <t>Emergency Relief</t>
  </si>
  <si>
    <t>FED</t>
  </si>
  <si>
    <t>Federal Lands Transportation Program</t>
  </si>
  <si>
    <t>Local</t>
  </si>
  <si>
    <t>NHP</t>
  </si>
  <si>
    <t>O</t>
  </si>
  <si>
    <t>TAP</t>
  </si>
  <si>
    <t>Program Category</t>
  </si>
  <si>
    <t>Program</t>
  </si>
  <si>
    <t>Federal Program</t>
  </si>
  <si>
    <t>Bridges</t>
  </si>
  <si>
    <t>Off-System</t>
  </si>
  <si>
    <t>FA Non-NHS</t>
  </si>
  <si>
    <t>System Upgrade - Interstate</t>
  </si>
  <si>
    <t>Widening/New Construction</t>
  </si>
  <si>
    <t>Pavements</t>
  </si>
  <si>
    <t>FA Secondaries</t>
  </si>
  <si>
    <t>SFP</t>
  </si>
  <si>
    <t>Non-FA Secondaries</t>
  </si>
  <si>
    <t>MTN</t>
  </si>
  <si>
    <t>Non-NHS Primary</t>
  </si>
  <si>
    <t>Mass Transit</t>
  </si>
  <si>
    <t>Rural Transit Program (FTA Section 5311)</t>
  </si>
  <si>
    <t>5311-RURAL</t>
  </si>
  <si>
    <t>5310-R</t>
  </si>
  <si>
    <t>Enhanced Mobility for Seniors (Rural)</t>
  </si>
  <si>
    <t>Enhanced Mobility for Seniors (Small Urban)</t>
  </si>
  <si>
    <t>5310-SU</t>
  </si>
  <si>
    <t>LOC</t>
  </si>
  <si>
    <t>Other Allocated Funds</t>
  </si>
  <si>
    <t>Appalachian Development</t>
  </si>
  <si>
    <t>APD</t>
  </si>
  <si>
    <t>Interstate/NHS</t>
  </si>
  <si>
    <t>Safety</t>
  </si>
  <si>
    <t>Safety Improvements</t>
  </si>
  <si>
    <t>HSP</t>
  </si>
  <si>
    <t>MPO</t>
  </si>
  <si>
    <t>COG</t>
  </si>
  <si>
    <t>Bus &amp; Bus Facilities Large Urban</t>
  </si>
  <si>
    <t>5339-LU</t>
  </si>
  <si>
    <t>Large Urbanized Area Formula Program (5307)</t>
  </si>
  <si>
    <t>5307-LU</t>
  </si>
  <si>
    <t>State Mass Transit Funds (SMTF)</t>
  </si>
  <si>
    <t>Enhanced Mobility for Seniors (Large Urban)</t>
  </si>
  <si>
    <t>5310-LU</t>
  </si>
  <si>
    <t>AC</t>
  </si>
  <si>
    <t>Transportation Alternatives</t>
  </si>
  <si>
    <t>Recreational Trails</t>
  </si>
  <si>
    <t>RTP</t>
  </si>
  <si>
    <t>SAFETEA-LU</t>
  </si>
  <si>
    <t>OAF</t>
  </si>
  <si>
    <t>Appropriation</t>
  </si>
  <si>
    <t>STF</t>
  </si>
  <si>
    <t>Areas&gt;200k</t>
  </si>
  <si>
    <t>Earmark</t>
  </si>
  <si>
    <t>Areas&gt;50k&lt;200k</t>
  </si>
  <si>
    <t>Small Urbanized Area Formula Program (5307)</t>
  </si>
  <si>
    <t>5307-SU</t>
  </si>
  <si>
    <t>Bus &amp; Bus Facilities Small Urban</t>
  </si>
  <si>
    <t>5339-SU</t>
  </si>
  <si>
    <t>Federal Lands</t>
  </si>
  <si>
    <t>FL</t>
  </si>
  <si>
    <t>SIB</t>
  </si>
  <si>
    <t>Mandatory</t>
  </si>
  <si>
    <t>CAQ</t>
  </si>
  <si>
    <t>State Commerce</t>
  </si>
  <si>
    <t>INFRA</t>
  </si>
  <si>
    <t>C Program</t>
  </si>
  <si>
    <t>CTC</t>
  </si>
  <si>
    <t>Interstates</t>
  </si>
  <si>
    <t>ARPA</t>
  </si>
  <si>
    <t>HPP</t>
  </si>
  <si>
    <t>State Earmark</t>
  </si>
  <si>
    <t>PROTECT</t>
  </si>
  <si>
    <t>PRO</t>
  </si>
  <si>
    <t>Bridge Investment Program Grant</t>
  </si>
  <si>
    <t>Enhancement</t>
  </si>
  <si>
    <t>ENH</t>
  </si>
  <si>
    <t>Areas&lt;5k</t>
  </si>
  <si>
    <t>Highway Infrastructure Programs</t>
  </si>
  <si>
    <t>HIP</t>
  </si>
  <si>
    <t>Metropolitan Planning - Urban</t>
  </si>
  <si>
    <t>LOCAL</t>
  </si>
  <si>
    <t>FLEXED</t>
  </si>
  <si>
    <t>USDOT Build Grant</t>
  </si>
  <si>
    <t>TAP Flex</t>
  </si>
  <si>
    <t>Bridge Rehab</t>
  </si>
  <si>
    <t>RAISE</t>
  </si>
  <si>
    <t>Highway Infrastructure Program</t>
  </si>
  <si>
    <t>County Transportation Committee</t>
  </si>
  <si>
    <t>STATE</t>
  </si>
  <si>
    <t>Federal Earmarks</t>
  </si>
  <si>
    <t>High Priority Projects</t>
  </si>
  <si>
    <t>Highway Safety Improvement Program</t>
  </si>
  <si>
    <t>Maintenance</t>
  </si>
  <si>
    <t>National Highway Program</t>
  </si>
  <si>
    <t>State Funded Program</t>
  </si>
  <si>
    <t>State Infrastructure Bank</t>
  </si>
  <si>
    <t>Surface Transportation Block Grant Program</t>
  </si>
  <si>
    <t>Sales Tax Fund</t>
  </si>
  <si>
    <t>Advanced Construction</t>
  </si>
  <si>
    <t>OTHER</t>
  </si>
  <si>
    <t>PROTECT Formula Program</t>
  </si>
  <si>
    <t>Capital Program - Large Urban</t>
  </si>
  <si>
    <t>Capital Program - Small Urban</t>
  </si>
  <si>
    <t>Non-Urbanized Area Formula Program - Rural</t>
  </si>
  <si>
    <t>Elderly and Persons with Disability - Rural</t>
  </si>
  <si>
    <t>Elderly and Persons with Disability - Large Urban</t>
  </si>
  <si>
    <t>Elderly and Persons with Disability - Small Urban</t>
  </si>
  <si>
    <t>Urbanized Area Formula Program - Small Urban</t>
  </si>
  <si>
    <t>Urbanized Area Formula Program - Large Urban</t>
  </si>
  <si>
    <t>Statewide Multimodal Planning Program</t>
  </si>
  <si>
    <t>Metropolitan Multimodal Planning Program</t>
  </si>
  <si>
    <t>PROGRAM</t>
  </si>
  <si>
    <t>Program Description</t>
  </si>
  <si>
    <t>Program Type</t>
  </si>
  <si>
    <t>Recreational Trails Program</t>
  </si>
  <si>
    <t>Regional Mobility</t>
  </si>
  <si>
    <t>AD</t>
  </si>
  <si>
    <t>CA</t>
  </si>
  <si>
    <t>FC</t>
  </si>
  <si>
    <t>VA</t>
  </si>
  <si>
    <t>PS</t>
  </si>
  <si>
    <t>OP</t>
  </si>
  <si>
    <t>Phase</t>
  </si>
  <si>
    <t>Definition</t>
  </si>
  <si>
    <t>Planning/Feasibility</t>
  </si>
  <si>
    <t>Engineering, Design and Environmental Analysis</t>
  </si>
  <si>
    <t>Right-of-Way Acquisition</t>
  </si>
  <si>
    <t>Construction</t>
  </si>
  <si>
    <t>Administration</t>
  </si>
  <si>
    <t>Capital</t>
  </si>
  <si>
    <t>Transit Facility Construction</t>
  </si>
  <si>
    <t>Transit Vehicle Acquisition</t>
  </si>
  <si>
    <t>Transit Purchase of Service</t>
  </si>
  <si>
    <t>Operations</t>
  </si>
  <si>
    <t>System Upgrade Interstate</t>
  </si>
  <si>
    <t>5307-LG URB</t>
  </si>
  <si>
    <t>5307-SM URB</t>
  </si>
  <si>
    <t>5310-LG URB</t>
  </si>
  <si>
    <t>5310-RURAL</t>
  </si>
  <si>
    <t>5310-SM URB</t>
  </si>
  <si>
    <t>5339-LG URB</t>
  </si>
  <si>
    <t>5339-SM URB</t>
  </si>
  <si>
    <t>5303-Metro Planning</t>
  </si>
  <si>
    <t>5304-State Planning</t>
  </si>
  <si>
    <t>COMMENTS</t>
  </si>
  <si>
    <t>REGIONAL MOBILITY BALANCE</t>
  </si>
  <si>
    <t>TOTAL REGIONAL MOBILITY FUNDING (2024-2033)</t>
  </si>
  <si>
    <t>TOTAL OTHER FUNDING (2024-2033)</t>
  </si>
  <si>
    <t>PL ACC</t>
  </si>
  <si>
    <t>PE ACC</t>
  </si>
  <si>
    <t>ROW ACC</t>
  </si>
  <si>
    <t>CON ACC</t>
  </si>
  <si>
    <t>O ACC</t>
  </si>
  <si>
    <t>CON (ACC)</t>
  </si>
  <si>
    <t>PS: TRANSIT PURCHASE OF SERVICE, OP: OPERATIONS, O: OTHER</t>
  </si>
  <si>
    <t>TOTAL COST (2024-2033)</t>
  </si>
  <si>
    <t xml:space="preserve">C L O S E D / I N A C T I V E   P R O J E C T S </t>
  </si>
  <si>
    <t>T O T A L</t>
  </si>
  <si>
    <t>FISCAL YEAR</t>
  </si>
  <si>
    <t>AMOUNT</t>
  </si>
  <si>
    <t xml:space="preserve">   C O R R I D O R   I M P R O V E M E N T S </t>
  </si>
  <si>
    <t xml:space="preserve">   I N T E R S E C T I O N   I M P R O V E M E N T S </t>
  </si>
  <si>
    <t xml:space="preserve">   C L O S E D / I N A C T I V E   P R O J E C T S </t>
  </si>
  <si>
    <t>M P O   T R A N S P O R T A T I O N   I M P R O V E M E N T   P R O G R A M   -   F Y   2 0 2 4 - 2 0 3 3   F I N A N C I A L   S T A T E M E N T</t>
  </si>
  <si>
    <t>Tournament Blvd &amp; McDowell Shortcut</t>
  </si>
  <si>
    <t>Horry</t>
  </si>
  <si>
    <t>Waverly Road &amp; Petigru</t>
  </si>
  <si>
    <t>Georgetown</t>
  </si>
  <si>
    <t>P030094</t>
  </si>
  <si>
    <t>P038513</t>
  </si>
  <si>
    <t>Riverwood Dr &amp; Old Kings Hwy</t>
  </si>
  <si>
    <t>US 17 &amp; 27th Ave S.</t>
  </si>
  <si>
    <t>North Myrtle Beach</t>
  </si>
  <si>
    <t>P038947</t>
  </si>
  <si>
    <t>US 17 Bypass Widening from Shetland to Backgate</t>
  </si>
  <si>
    <t>P030562</t>
  </si>
  <si>
    <t>Black River Road Widening</t>
  </si>
  <si>
    <t>P030438</t>
  </si>
  <si>
    <t>2045 MTP Update</t>
  </si>
  <si>
    <t>Various</t>
  </si>
  <si>
    <t>Safe Streets 4 All</t>
  </si>
  <si>
    <t>FTA 5307</t>
  </si>
  <si>
    <t>FTA 5310</t>
  </si>
  <si>
    <t>FTA 5339</t>
  </si>
  <si>
    <t>S-154 C&amp;LR Bridge DB Package 2023-4</t>
  </si>
  <si>
    <t>S-548 Bridge Replacement over Crabtree Swamp</t>
  </si>
  <si>
    <t>SAFETY</t>
  </si>
  <si>
    <t>US 501 @ SC 905 Safety Audit</t>
  </si>
  <si>
    <t>21st Ave N. (Ocean Blvd to US 17) Safety Audit</t>
  </si>
  <si>
    <t>Kings Highway (Harrelson to 30th Ave N.) Safety Audit</t>
  </si>
  <si>
    <t>N. Kings Highway (N. Gate Dr. to 21st Ave S.) Safety Audit</t>
  </si>
  <si>
    <t>Mr. Joe White Safety Audit</t>
  </si>
  <si>
    <t>SC 544 and SC 544 Cox Ferry Road Intersection Improvement</t>
  </si>
  <si>
    <t>US 17 N and 67 Ave. N. Intersection Improvement</t>
  </si>
  <si>
    <t>US 17 BUS &amp; Tadlock Dr</t>
  </si>
  <si>
    <t>BRIDGES</t>
  </si>
  <si>
    <t>PAVEMENTS</t>
  </si>
  <si>
    <t>HORRY COUNTY SALES TAX</t>
  </si>
  <si>
    <t>TRANSIT</t>
  </si>
  <si>
    <t>TRANSPORATION ALTERNATIVE</t>
  </si>
  <si>
    <t>Litchfield Signals and Access Control</t>
  </si>
  <si>
    <t>P042076</t>
  </si>
  <si>
    <t>US 501 South Widening</t>
  </si>
  <si>
    <t>P029061</t>
  </si>
  <si>
    <t>Conway</t>
  </si>
  <si>
    <t>P038948</t>
  </si>
  <si>
    <t xml:space="preserve">   MISCELLANEOUS  PROJECTS</t>
  </si>
  <si>
    <t>S-57 &amp; S-111</t>
  </si>
  <si>
    <t>US 378 &amp; 16th Ave</t>
  </si>
  <si>
    <t>TBD</t>
  </si>
  <si>
    <t>GSATS - Corridor Study SC 90</t>
  </si>
  <si>
    <t>P041938</t>
  </si>
  <si>
    <t>P039385</t>
  </si>
  <si>
    <t>P037907</t>
  </si>
  <si>
    <t>P037892</t>
  </si>
  <si>
    <t>P041057</t>
  </si>
  <si>
    <t>P041120</t>
  </si>
  <si>
    <t>P037883</t>
  </si>
  <si>
    <t>P037887</t>
  </si>
  <si>
    <t>P038238</t>
  </si>
  <si>
    <t>P041158</t>
  </si>
  <si>
    <t>Carolina Bays Parkway - SC 9 to NC State Line</t>
  </si>
  <si>
    <t>P029554</t>
  </si>
  <si>
    <t>SC 22 Extension</t>
  </si>
  <si>
    <t>US 501 Realignment</t>
  </si>
  <si>
    <t>US 501 Corridor Improvements</t>
  </si>
  <si>
    <t>Forestbrook Road Widening</t>
  </si>
  <si>
    <t>Fred Nash Blvd Connections</t>
  </si>
  <si>
    <t>Augusta Plantation Interchange @ SC 31</t>
  </si>
  <si>
    <t>P031788</t>
  </si>
  <si>
    <t>P031828</t>
  </si>
  <si>
    <t>P032357</t>
  </si>
  <si>
    <t>P031827</t>
  </si>
  <si>
    <t>P031825</t>
  </si>
  <si>
    <t>ECG County Line to Atlantic</t>
  </si>
  <si>
    <t>Edge Pkwy Shared Use Path</t>
  </si>
  <si>
    <t>Edge Pkwy Shared Use Path II</t>
  </si>
  <si>
    <t xml:space="preserve">Elm Street </t>
  </si>
  <si>
    <t>NMB</t>
  </si>
  <si>
    <t>River Oaks Shared Use Path</t>
  </si>
  <si>
    <t>TAP Program</t>
  </si>
  <si>
    <t>P042265</t>
  </si>
  <si>
    <t>P038887</t>
  </si>
  <si>
    <t>CTC funds $1,192,013 in FY21</t>
  </si>
  <si>
    <t>Broadway/Oak/9th Ave N Myrtle Beach</t>
  </si>
  <si>
    <t>P038945</t>
  </si>
  <si>
    <t>Conway Perimeter Road Phase II</t>
  </si>
  <si>
    <t>P031826</t>
  </si>
  <si>
    <t>Prior Funding</t>
  </si>
  <si>
    <t>0035743</t>
  </si>
  <si>
    <t>CRSSA Funding</t>
  </si>
  <si>
    <t>Section/Corridor Improvement - US 17 BUS MP 13 -  MP 19</t>
  </si>
  <si>
    <t>Section/Corridor Improvement - Robert M. Grissom Pkwy.  MP 1.15 - MP 1.74</t>
  </si>
  <si>
    <t>Section/Corridor Improvements - US 17 (Kings Hwy) MP 26.04 - MP 28.61</t>
  </si>
  <si>
    <t>Section/Corridor Improvements - US 17 (Kings Hwy) MP 33.47 - MP 33.84</t>
  </si>
  <si>
    <t>Section/Corridor Improvements - SC 707 (Socastee Blvd) MP 9.39 - MP 10.16</t>
  </si>
  <si>
    <t>$150K ROW in FY19 and $1000 CON in FY20 &amp; FY28 in STIP.  Needs to move</t>
  </si>
  <si>
    <t>SCDOT</t>
  </si>
  <si>
    <t>GSATS   T R A N S P O R T A T I O N   I M P R O V E M E N T   P R O G R A M   -   F Y   2 0 2 4 - 2 0 3 3   F I N A N C I A L   S T A T E M E N T</t>
  </si>
  <si>
    <t>FTA 5339 FY21 Rural &amp; Small Urban Flex to Large Urban</t>
  </si>
  <si>
    <t>N O N - R E G I O N A L   M O B I L I T Y   P R O J E C T S  ( Approved By Policy Committee on June 7,2024)</t>
  </si>
  <si>
    <t>R E G I O N A L   M O B I L I T Y   P R O J E C T S  ( Approved By Policy Committee on June 7,2024)</t>
  </si>
  <si>
    <t>US 17 BUS Intersections (Garden City)</t>
  </si>
  <si>
    <t>Georgetown County Pavement/FA Sec/SFP Funds/SPF Funds</t>
  </si>
  <si>
    <t>Georgetown County Pavement/ Non NHS Primary/ SPF Funds</t>
  </si>
  <si>
    <t>Horry County Pavement/ Non NHS Primary/ SPF Funds</t>
  </si>
  <si>
    <t>Georgetown County Pavement/Non FA Sec/ MTN Funds</t>
  </si>
  <si>
    <t>Georgetown County Pavement/Non FA Sec/SFP Funds</t>
  </si>
  <si>
    <t>Horry County Pavement/Non FA Sec/SFP Funds</t>
  </si>
  <si>
    <t>Horry County Pavement/Non FA Sec/ MTN Funds</t>
  </si>
  <si>
    <t>Horry County Pavement/ FA Sec / SFP Funds/  SPF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</si>
</sst>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General_)"/>
    <numFmt numFmtId="165" formatCode="&quot;$&quot;#,##0"/>
  </numFmts>
  <fonts count="43" x14ac:knownFonts="1"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Segoe UI"/>
      <family val="2"/>
    </font>
    <font>
      <sz val="9"/>
      <name val="Segoe UI"/>
      <family val="2"/>
    </font>
    <font>
      <sz val="10"/>
      <name val="Arial"/>
      <family val="2"/>
    </font>
    <font>
      <sz val="16"/>
      <name val="Segoe UI Semibold"/>
      <family val="2"/>
    </font>
    <font>
      <b/>
      <sz val="16"/>
      <name val="Segoe UI"/>
      <family val="2"/>
    </font>
    <font>
      <strike/>
      <sz val="10"/>
      <color rgb="FF154562"/>
      <name val="Segoe UI"/>
      <family val="2"/>
    </font>
    <font>
      <sz val="11"/>
      <color rgb="FF154562"/>
      <name val="Segoe U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154562"/>
      <name val="Calibri"/>
      <family val="2"/>
      <scheme val="minor"/>
    </font>
    <font>
      <strike/>
      <sz val="10"/>
      <color rgb="FF154562"/>
      <name val="Calibri"/>
      <family val="2"/>
      <scheme val="minor"/>
    </font>
    <font>
      <sz val="9"/>
      <color rgb="FF154562"/>
      <name val="Calibri"/>
      <family val="2"/>
      <scheme val="minor"/>
    </font>
    <font>
      <sz val="11"/>
      <color rgb="FF154562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ourie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154562"/>
      <name val="Segoe UI"/>
      <family val="2"/>
    </font>
    <font>
      <sz val="12"/>
      <name val="Segoe UI"/>
      <family val="2"/>
    </font>
    <font>
      <b/>
      <sz val="12"/>
      <name val="Calibri"/>
      <family val="2"/>
      <scheme val="minor"/>
    </font>
    <font>
      <sz val="14"/>
      <name val="Segoe UI"/>
      <family val="2"/>
    </font>
    <font>
      <sz val="12"/>
      <color rgb="FF154562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2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DD7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9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6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6"/>
      </left>
      <right style="thin">
        <color theme="6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dash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indexed="64"/>
      </left>
      <right/>
      <top style="dashed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4" fontId="5" fillId="0" borderId="0" applyFont="0" applyFill="0" applyBorder="0" applyAlignment="0" applyProtection="0"/>
    <xf numFmtId="0" fontId="2" fillId="0" borderId="0"/>
  </cellStyleXfs>
  <cellXfs count="423">
    <xf numFmtId="164" fontId="0" fillId="0" borderId="0" xfId="0"/>
    <xf numFmtId="164" fontId="3" fillId="0" borderId="0" xfId="0" applyFont="1" applyAlignment="1" applyProtection="1">
      <alignment vertical="center"/>
      <protection hidden="1"/>
    </xf>
    <xf numFmtId="164" fontId="3" fillId="0" borderId="0" xfId="0" applyFont="1" applyAlignment="1" applyProtection="1">
      <alignment horizontal="center" vertical="center"/>
      <protection hidden="1"/>
    </xf>
    <xf numFmtId="164" fontId="4" fillId="0" borderId="0" xfId="0" applyFont="1" applyAlignment="1" applyProtection="1">
      <alignment vertical="center"/>
      <protection hidden="1"/>
    </xf>
    <xf numFmtId="164" fontId="9" fillId="0" borderId="0" xfId="0" applyFont="1" applyAlignment="1" applyProtection="1">
      <alignment vertical="center"/>
      <protection hidden="1"/>
    </xf>
    <xf numFmtId="164" fontId="8" fillId="3" borderId="0" xfId="0" applyFont="1" applyFill="1" applyAlignment="1" applyProtection="1">
      <alignment vertical="center"/>
      <protection hidden="1"/>
    </xf>
    <xf numFmtId="164" fontId="3" fillId="3" borderId="0" xfId="0" applyFont="1" applyFill="1" applyAlignment="1" applyProtection="1">
      <alignment horizontal="center" vertical="center"/>
      <protection hidden="1"/>
    </xf>
    <xf numFmtId="164" fontId="9" fillId="0" borderId="0" xfId="0" applyFont="1" applyAlignment="1" applyProtection="1">
      <alignment horizontal="center" vertical="center"/>
      <protection hidden="1"/>
    </xf>
    <xf numFmtId="164" fontId="15" fillId="0" borderId="0" xfId="0" applyFont="1" applyAlignment="1" applyProtection="1">
      <alignment vertical="center"/>
      <protection hidden="1"/>
    </xf>
    <xf numFmtId="164" fontId="17" fillId="0" borderId="0" xfId="0" applyFont="1" applyAlignment="1" applyProtection="1">
      <alignment vertical="center"/>
      <protection hidden="1"/>
    </xf>
    <xf numFmtId="164" fontId="18" fillId="0" borderId="0" xfId="0" applyFont="1" applyAlignment="1" applyProtection="1">
      <alignment vertical="center"/>
      <protection hidden="1"/>
    </xf>
    <xf numFmtId="164" fontId="18" fillId="0" borderId="0" xfId="0" applyFont="1" applyAlignment="1" applyProtection="1">
      <alignment horizontal="center" vertical="center"/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164" fontId="15" fillId="0" borderId="0" xfId="0" applyFont="1" applyAlignment="1" applyProtection="1">
      <alignment horizontal="center" vertical="center"/>
      <protection hidden="1"/>
    </xf>
    <xf numFmtId="164" fontId="16" fillId="0" borderId="0" xfId="0" applyFont="1" applyAlignment="1" applyProtection="1">
      <alignment vertical="center"/>
      <protection hidden="1"/>
    </xf>
    <xf numFmtId="164" fontId="18" fillId="3" borderId="0" xfId="0" applyFont="1" applyFill="1" applyAlignment="1" applyProtection="1">
      <alignment horizontal="center" vertical="center"/>
      <protection hidden="1"/>
    </xf>
    <xf numFmtId="164" fontId="13" fillId="3" borderId="0" xfId="0" applyFont="1" applyFill="1" applyAlignment="1" applyProtection="1">
      <alignment vertical="center"/>
      <protection hidden="1"/>
    </xf>
    <xf numFmtId="164" fontId="10" fillId="0" borderId="0" xfId="0" applyFont="1" applyAlignment="1" applyProtection="1">
      <alignment horizontal="left" vertical="center"/>
      <protection hidden="1"/>
    </xf>
    <xf numFmtId="164" fontId="10" fillId="0" borderId="0" xfId="0" applyFont="1"/>
    <xf numFmtId="164" fontId="10" fillId="0" borderId="0" xfId="0" applyFont="1" applyAlignment="1">
      <alignment horizontal="left"/>
    </xf>
    <xf numFmtId="164" fontId="10" fillId="0" borderId="0" xfId="0" applyFont="1" applyAlignment="1">
      <alignment horizontal="left" wrapText="1"/>
    </xf>
    <xf numFmtId="164" fontId="21" fillId="6" borderId="2" xfId="0" applyFont="1" applyFill="1" applyBorder="1"/>
    <xf numFmtId="164" fontId="21" fillId="0" borderId="2" xfId="0" applyFont="1" applyBorder="1"/>
    <xf numFmtId="164" fontId="20" fillId="5" borderId="5" xfId="0" applyFont="1" applyFill="1" applyBorder="1"/>
    <xf numFmtId="164" fontId="21" fillId="0" borderId="6" xfId="0" applyFont="1" applyBorder="1"/>
    <xf numFmtId="164" fontId="21" fillId="0" borderId="5" xfId="0" applyFont="1" applyBorder="1"/>
    <xf numFmtId="164" fontId="10" fillId="0" borderId="5" xfId="0" applyFont="1" applyBorder="1"/>
    <xf numFmtId="164" fontId="10" fillId="0" borderId="5" xfId="0" applyFont="1" applyBorder="1" applyAlignment="1">
      <alignment horizontal="left" wrapText="1"/>
    </xf>
    <xf numFmtId="164" fontId="24" fillId="0" borderId="7" xfId="0" applyFont="1" applyBorder="1" applyAlignment="1">
      <alignment horizontal="left" vertical="center" indent="1"/>
    </xf>
    <xf numFmtId="164" fontId="21" fillId="6" borderId="4" xfId="0" applyFont="1" applyFill="1" applyBorder="1"/>
    <xf numFmtId="164" fontId="11" fillId="0" borderId="0" xfId="0" applyFont="1"/>
    <xf numFmtId="164" fontId="20" fillId="5" borderId="8" xfId="0" applyFont="1" applyFill="1" applyBorder="1"/>
    <xf numFmtId="164" fontId="21" fillId="6" borderId="8" xfId="0" applyFont="1" applyFill="1" applyBorder="1"/>
    <xf numFmtId="164" fontId="21" fillId="0" borderId="8" xfId="0" applyFont="1" applyBorder="1"/>
    <xf numFmtId="164" fontId="23" fillId="5" borderId="9" xfId="0" applyFont="1" applyFill="1" applyBorder="1"/>
    <xf numFmtId="164" fontId="23" fillId="5" borderId="8" xfId="0" applyFont="1" applyFill="1" applyBorder="1"/>
    <xf numFmtId="164" fontId="21" fillId="6" borderId="9" xfId="0" applyFont="1" applyFill="1" applyBorder="1"/>
    <xf numFmtId="164" fontId="21" fillId="6" borderId="6" xfId="0" applyFont="1" applyFill="1" applyBorder="1"/>
    <xf numFmtId="164" fontId="21" fillId="6" borderId="10" xfId="0" applyFont="1" applyFill="1" applyBorder="1"/>
    <xf numFmtId="164" fontId="21" fillId="0" borderId="9" xfId="0" applyFont="1" applyBorder="1"/>
    <xf numFmtId="164" fontId="21" fillId="0" borderId="10" xfId="0" applyFont="1" applyBorder="1"/>
    <xf numFmtId="164" fontId="21" fillId="0" borderId="1" xfId="0" applyFont="1" applyBorder="1"/>
    <xf numFmtId="164" fontId="21" fillId="0" borderId="3" xfId="0" applyFont="1" applyBorder="1"/>
    <xf numFmtId="164" fontId="14" fillId="0" borderId="0" xfId="0" applyFont="1" applyAlignment="1">
      <alignment horizontal="center" vertical="center"/>
    </xf>
    <xf numFmtId="164" fontId="15" fillId="0" borderId="0" xfId="0" applyFont="1" applyAlignment="1">
      <alignment vertical="center"/>
    </xf>
    <xf numFmtId="164" fontId="15" fillId="0" borderId="0" xfId="0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164" fontId="1" fillId="0" borderId="0" xfId="0" applyFont="1" applyAlignment="1">
      <alignment vertical="center"/>
    </xf>
    <xf numFmtId="164" fontId="21" fillId="6" borderId="2" xfId="0" applyFont="1" applyFill="1" applyBorder="1" applyAlignment="1">
      <alignment horizontal="left"/>
    </xf>
    <xf numFmtId="164" fontId="19" fillId="0" borderId="0" xfId="0" applyFont="1" applyAlignment="1" applyProtection="1">
      <alignment vertical="center"/>
      <protection hidden="1"/>
    </xf>
    <xf numFmtId="164" fontId="10" fillId="0" borderId="8" xfId="0" applyFont="1" applyBorder="1"/>
    <xf numFmtId="164" fontId="21" fillId="6" borderId="0" xfId="0" applyFont="1" applyFill="1"/>
    <xf numFmtId="164" fontId="28" fillId="0" borderId="0" xfId="0" applyFont="1" applyAlignment="1" applyProtection="1">
      <alignment horizontal="left" vertical="center"/>
      <protection hidden="1"/>
    </xf>
    <xf numFmtId="164" fontId="29" fillId="0" borderId="0" xfId="0" applyFont="1" applyAlignment="1" applyProtection="1">
      <alignment horizontal="center" vertical="center"/>
      <protection hidden="1"/>
    </xf>
    <xf numFmtId="164" fontId="30" fillId="0" borderId="0" xfId="0" applyFont="1" applyAlignment="1" applyProtection="1">
      <alignment horizontal="center" vertical="center"/>
      <protection hidden="1"/>
    </xf>
    <xf numFmtId="14" fontId="28" fillId="0" borderId="0" xfId="0" applyNumberFormat="1" applyFont="1" applyAlignment="1" applyProtection="1">
      <alignment horizontal="center" vertical="center"/>
      <protection hidden="1"/>
    </xf>
    <xf numFmtId="164" fontId="31" fillId="0" borderId="0" xfId="0" applyFont="1" applyAlignment="1" applyProtection="1">
      <alignment horizontal="center" vertical="center"/>
      <protection hidden="1"/>
    </xf>
    <xf numFmtId="164" fontId="30" fillId="0" borderId="0" xfId="0" applyFont="1" applyAlignment="1" applyProtection="1">
      <alignment vertical="center"/>
      <protection hidden="1"/>
    </xf>
    <xf numFmtId="164" fontId="26" fillId="4" borderId="17" xfId="0" applyFont="1" applyFill="1" applyBorder="1" applyAlignment="1">
      <alignment horizontal="center" vertical="center" wrapText="1"/>
    </xf>
    <xf numFmtId="3" fontId="26" fillId="4" borderId="16" xfId="0" applyNumberFormat="1" applyFont="1" applyFill="1" applyBorder="1" applyAlignment="1">
      <alignment horizontal="center" vertical="center" wrapText="1"/>
    </xf>
    <xf numFmtId="164" fontId="25" fillId="0" borderId="23" xfId="0" applyFont="1" applyBorder="1" applyAlignment="1">
      <alignment horizontal="center" vertical="center" wrapText="1"/>
    </xf>
    <xf numFmtId="6" fontId="25" fillId="0" borderId="23" xfId="1" applyNumberFormat="1" applyFont="1" applyBorder="1" applyAlignment="1">
      <alignment horizontal="center" vertical="center"/>
    </xf>
    <xf numFmtId="164" fontId="25" fillId="0" borderId="27" xfId="0" applyFont="1" applyBorder="1" applyAlignment="1">
      <alignment horizontal="center" vertical="center" wrapText="1"/>
    </xf>
    <xf numFmtId="6" fontId="25" fillId="0" borderId="27" xfId="1" applyNumberFormat="1" applyFont="1" applyBorder="1" applyAlignment="1">
      <alignment horizontal="center" vertical="center"/>
    </xf>
    <xf numFmtId="6" fontId="25" fillId="0" borderId="28" xfId="1" applyNumberFormat="1" applyFont="1" applyBorder="1" applyAlignment="1">
      <alignment horizontal="center" vertical="center"/>
    </xf>
    <xf numFmtId="6" fontId="25" fillId="0" borderId="30" xfId="1" applyNumberFormat="1" applyFont="1" applyBorder="1" applyAlignment="1">
      <alignment horizontal="center" vertical="center"/>
    </xf>
    <xf numFmtId="164" fontId="25" fillId="0" borderId="12" xfId="0" applyFont="1" applyBorder="1" applyAlignment="1">
      <alignment horizontal="center" vertical="center" wrapText="1"/>
    </xf>
    <xf numFmtId="164" fontId="25" fillId="0" borderId="24" xfId="0" applyFont="1" applyBorder="1" applyAlignment="1">
      <alignment horizontal="center" vertical="center"/>
    </xf>
    <xf numFmtId="164" fontId="25" fillId="0" borderId="18" xfId="0" applyFont="1" applyBorder="1" applyAlignment="1">
      <alignment vertical="center" wrapText="1"/>
    </xf>
    <xf numFmtId="164" fontId="25" fillId="0" borderId="25" xfId="0" applyFont="1" applyBorder="1" applyAlignment="1">
      <alignment horizontal="center" vertical="center" wrapText="1"/>
    </xf>
    <xf numFmtId="6" fontId="25" fillId="0" borderId="25" xfId="1" applyNumberFormat="1" applyFont="1" applyBorder="1" applyAlignment="1">
      <alignment horizontal="center" vertical="center"/>
    </xf>
    <xf numFmtId="164" fontId="25" fillId="0" borderId="12" xfId="0" applyFont="1" applyBorder="1" applyAlignment="1">
      <alignment vertical="center" wrapText="1"/>
    </xf>
    <xf numFmtId="164" fontId="25" fillId="0" borderId="17" xfId="0" applyFont="1" applyBorder="1" applyAlignment="1">
      <alignment horizontal="center" vertical="center"/>
    </xf>
    <xf numFmtId="164" fontId="33" fillId="0" borderId="0" xfId="0" applyFont="1" applyAlignment="1" applyProtection="1">
      <alignment horizontal="center" vertical="center"/>
      <protection hidden="1"/>
    </xf>
    <xf numFmtId="164" fontId="28" fillId="0" borderId="0" xfId="0" applyFont="1" applyAlignment="1" applyProtection="1">
      <alignment vertical="center"/>
      <protection hidden="1"/>
    </xf>
    <xf numFmtId="164" fontId="28" fillId="0" borderId="0" xfId="0" applyFont="1" applyAlignment="1" applyProtection="1">
      <alignment horizontal="center" vertical="center"/>
      <protection hidden="1"/>
    </xf>
    <xf numFmtId="164" fontId="31" fillId="4" borderId="11" xfId="0" applyFont="1" applyFill="1" applyBorder="1" applyAlignment="1">
      <alignment horizontal="center" vertical="center" wrapText="1"/>
    </xf>
    <xf numFmtId="164" fontId="31" fillId="4" borderId="17" xfId="0" applyFont="1" applyFill="1" applyBorder="1" applyAlignment="1">
      <alignment horizontal="center" vertical="center" wrapText="1"/>
    </xf>
    <xf numFmtId="3" fontId="26" fillId="4" borderId="17" xfId="0" applyNumberFormat="1" applyFont="1" applyFill="1" applyBorder="1" applyAlignment="1">
      <alignment horizontal="center" vertical="center" wrapText="1"/>
    </xf>
    <xf numFmtId="164" fontId="28" fillId="0" borderId="23" xfId="0" applyFont="1" applyBorder="1" applyAlignment="1" applyProtection="1">
      <alignment horizontal="center" vertical="center" wrapText="1"/>
      <protection hidden="1"/>
    </xf>
    <xf numFmtId="6" fontId="25" fillId="2" borderId="23" xfId="1" applyNumberFormat="1" applyFont="1" applyFill="1" applyBorder="1" applyAlignment="1">
      <alignment horizontal="center" vertical="center"/>
    </xf>
    <xf numFmtId="6" fontId="25" fillId="0" borderId="24" xfId="1" applyNumberFormat="1" applyFont="1" applyBorder="1" applyAlignment="1">
      <alignment vertical="center" wrapText="1"/>
    </xf>
    <xf numFmtId="3" fontId="28" fillId="0" borderId="0" xfId="0" applyNumberFormat="1" applyFont="1" applyAlignment="1" applyProtection="1">
      <alignment vertical="center"/>
      <protection hidden="1"/>
    </xf>
    <xf numFmtId="6" fontId="25" fillId="2" borderId="27" xfId="1" applyNumberFormat="1" applyFont="1" applyFill="1" applyBorder="1" applyAlignment="1">
      <alignment horizontal="center" vertical="center"/>
    </xf>
    <xf numFmtId="6" fontId="25" fillId="0" borderId="28" xfId="1" applyNumberFormat="1" applyFont="1" applyBorder="1" applyAlignment="1">
      <alignment vertical="center" wrapText="1"/>
    </xf>
    <xf numFmtId="6" fontId="25" fillId="2" borderId="25" xfId="1" applyNumberFormat="1" applyFont="1" applyFill="1" applyBorder="1" applyAlignment="1">
      <alignment horizontal="center" vertical="center"/>
    </xf>
    <xf numFmtId="6" fontId="25" fillId="0" borderId="26" xfId="1" applyNumberFormat="1" applyFont="1" applyBorder="1" applyAlignment="1">
      <alignment vertical="center" wrapText="1"/>
    </xf>
    <xf numFmtId="6" fontId="25" fillId="0" borderId="16" xfId="1" applyNumberFormat="1" applyFont="1" applyBorder="1" applyAlignment="1">
      <alignment vertical="center" wrapText="1"/>
    </xf>
    <xf numFmtId="6" fontId="25" fillId="2" borderId="11" xfId="1" applyNumberFormat="1" applyFont="1" applyFill="1" applyBorder="1" applyAlignment="1">
      <alignment horizontal="center" vertical="center"/>
    </xf>
    <xf numFmtId="6" fontId="25" fillId="0" borderId="11" xfId="1" applyNumberFormat="1" applyFont="1" applyBorder="1" applyAlignment="1">
      <alignment horizontal="center" vertical="center"/>
    </xf>
    <xf numFmtId="6" fontId="25" fillId="2" borderId="11" xfId="0" applyNumberFormat="1" applyFont="1" applyFill="1" applyBorder="1" applyAlignment="1">
      <alignment horizontal="center" vertical="center"/>
    </xf>
    <xf numFmtId="6" fontId="26" fillId="0" borderId="11" xfId="1" applyNumberFormat="1" applyFont="1" applyBorder="1" applyAlignment="1">
      <alignment horizontal="center" vertical="center"/>
    </xf>
    <xf numFmtId="6" fontId="26" fillId="2" borderId="11" xfId="1" applyNumberFormat="1" applyFont="1" applyFill="1" applyBorder="1" applyAlignment="1">
      <alignment horizontal="center" vertical="center"/>
    </xf>
    <xf numFmtId="164" fontId="25" fillId="0" borderId="0" xfId="0" applyFont="1" applyAlignment="1">
      <alignment horizontal="center" vertical="center" wrapText="1"/>
    </xf>
    <xf numFmtId="164" fontId="28" fillId="0" borderId="0" xfId="0" applyFont="1" applyAlignment="1" applyProtection="1">
      <alignment horizontal="center" vertical="center" wrapText="1"/>
      <protection hidden="1"/>
    </xf>
    <xf numFmtId="164" fontId="25" fillId="0" borderId="0" xfId="0" applyFont="1" applyAlignment="1">
      <alignment horizontal="center" vertical="center"/>
    </xf>
    <xf numFmtId="6" fontId="25" fillId="0" borderId="0" xfId="1" applyNumberFormat="1" applyFont="1" applyBorder="1" applyAlignment="1">
      <alignment horizontal="center" vertical="center"/>
    </xf>
    <xf numFmtId="6" fontId="25" fillId="0" borderId="0" xfId="1" applyNumberFormat="1" applyFont="1" applyBorder="1" applyAlignment="1">
      <alignment vertical="center" wrapText="1"/>
    </xf>
    <xf numFmtId="6" fontId="25" fillId="0" borderId="0" xfId="1" applyNumberFormat="1" applyFont="1" applyFill="1" applyBorder="1" applyAlignment="1">
      <alignment horizontal="center" vertical="center"/>
    </xf>
    <xf numFmtId="6" fontId="25" fillId="0" borderId="31" xfId="1" applyNumberFormat="1" applyFont="1" applyFill="1" applyBorder="1" applyAlignment="1">
      <alignment horizontal="center" vertical="center"/>
    </xf>
    <xf numFmtId="164" fontId="25" fillId="0" borderId="35" xfId="0" applyFont="1" applyBorder="1" applyAlignment="1">
      <alignment horizontal="center" vertical="center" wrapText="1"/>
    </xf>
    <xf numFmtId="164" fontId="25" fillId="0" borderId="36" xfId="0" applyFont="1" applyBorder="1" applyAlignment="1">
      <alignment horizontal="center" vertical="center"/>
    </xf>
    <xf numFmtId="6" fontId="25" fillId="0" borderId="35" xfId="1" applyNumberFormat="1" applyFont="1" applyBorder="1" applyAlignment="1">
      <alignment horizontal="center" vertical="center"/>
    </xf>
    <xf numFmtId="6" fontId="25" fillId="2" borderId="35" xfId="1" applyNumberFormat="1" applyFont="1" applyFill="1" applyBorder="1" applyAlignment="1">
      <alignment horizontal="center" vertical="center"/>
    </xf>
    <xf numFmtId="6" fontId="25" fillId="0" borderId="36" xfId="1" applyNumberFormat="1" applyFont="1" applyBorder="1" applyAlignment="1">
      <alignment vertical="center" wrapText="1"/>
    </xf>
    <xf numFmtId="6" fontId="25" fillId="0" borderId="35" xfId="1" applyNumberFormat="1" applyFont="1" applyBorder="1" applyAlignment="1">
      <alignment horizontal="center" vertical="center" wrapText="1"/>
    </xf>
    <xf numFmtId="6" fontId="25" fillId="0" borderId="36" xfId="1" applyNumberFormat="1" applyFont="1" applyBorder="1" applyAlignment="1">
      <alignment horizontal="center" vertical="center"/>
    </xf>
    <xf numFmtId="164" fontId="3" fillId="0" borderId="37" xfId="0" applyFont="1" applyBorder="1" applyAlignment="1" applyProtection="1">
      <alignment vertical="center"/>
      <protection hidden="1"/>
    </xf>
    <xf numFmtId="164" fontId="32" fillId="0" borderId="37" xfId="0" applyFont="1" applyBorder="1" applyAlignment="1" applyProtection="1">
      <alignment vertical="center"/>
      <protection hidden="1"/>
    </xf>
    <xf numFmtId="6" fontId="25" fillId="0" borderId="0" xfId="0" applyNumberFormat="1" applyFont="1" applyAlignment="1">
      <alignment horizontal="left" vertical="center"/>
    </xf>
    <xf numFmtId="164" fontId="25" fillId="0" borderId="0" xfId="0" applyFont="1" applyAlignment="1">
      <alignment vertical="center"/>
    </xf>
    <xf numFmtId="6" fontId="25" fillId="0" borderId="15" xfId="1" applyNumberFormat="1" applyFont="1" applyBorder="1" applyAlignment="1">
      <alignment horizontal="center" vertical="center" wrapText="1"/>
    </xf>
    <xf numFmtId="6" fontId="25" fillId="0" borderId="15" xfId="1" applyNumberFormat="1" applyFont="1" applyBorder="1" applyAlignment="1">
      <alignment horizontal="center" vertical="center"/>
    </xf>
    <xf numFmtId="164" fontId="25" fillId="0" borderId="21" xfId="0" applyFont="1" applyBorder="1" applyAlignment="1">
      <alignment horizontal="center" vertical="center" wrapText="1"/>
    </xf>
    <xf numFmtId="164" fontId="28" fillId="0" borderId="20" xfId="0" applyFont="1" applyBorder="1" applyAlignment="1" applyProtection="1">
      <alignment horizontal="center" vertical="center" wrapText="1"/>
      <protection hidden="1"/>
    </xf>
    <xf numFmtId="164" fontId="28" fillId="0" borderId="21" xfId="0" applyFont="1" applyBorder="1" applyAlignment="1" applyProtection="1">
      <alignment horizontal="center" vertical="center" wrapText="1"/>
      <protection hidden="1"/>
    </xf>
    <xf numFmtId="164" fontId="25" fillId="0" borderId="21" xfId="0" applyFont="1" applyBorder="1" applyAlignment="1">
      <alignment horizontal="center" vertical="center"/>
    </xf>
    <xf numFmtId="6" fontId="25" fillId="0" borderId="21" xfId="1" applyNumberFormat="1" applyFont="1" applyBorder="1" applyAlignment="1">
      <alignment horizontal="center" vertical="center"/>
    </xf>
    <xf numFmtId="6" fontId="25" fillId="0" borderId="20" xfId="1" applyNumberFormat="1" applyFont="1" applyBorder="1" applyAlignment="1">
      <alignment vertical="center" wrapText="1"/>
    </xf>
    <xf numFmtId="6" fontId="25" fillId="2" borderId="30" xfId="1" applyNumberFormat="1" applyFont="1" applyFill="1" applyBorder="1" applyAlignment="1">
      <alignment horizontal="center" vertical="center"/>
    </xf>
    <xf numFmtId="164" fontId="25" fillId="0" borderId="31" xfId="0" applyFont="1" applyBorder="1" applyAlignment="1">
      <alignment horizontal="left" vertical="center" wrapText="1" indent="1"/>
    </xf>
    <xf numFmtId="164" fontId="25" fillId="0" borderId="31" xfId="0" applyFont="1" applyBorder="1" applyAlignment="1">
      <alignment horizontal="center" vertical="center"/>
    </xf>
    <xf numFmtId="164" fontId="25" fillId="0" borderId="31" xfId="0" applyFont="1" applyBorder="1" applyAlignment="1">
      <alignment horizontal="center" vertical="center" wrapText="1"/>
    </xf>
    <xf numFmtId="164" fontId="27" fillId="0" borderId="0" xfId="0" applyFont="1" applyAlignment="1">
      <alignment horizontal="right" vertical="center" wrapText="1"/>
    </xf>
    <xf numFmtId="164" fontId="26" fillId="0" borderId="0" xfId="0" applyFont="1" applyAlignment="1">
      <alignment horizontal="center" vertical="center"/>
    </xf>
    <xf numFmtId="164" fontId="26" fillId="0" borderId="0" xfId="0" applyFont="1" applyAlignment="1">
      <alignment horizontal="center" vertical="center" wrapText="1"/>
    </xf>
    <xf numFmtId="164" fontId="26" fillId="0" borderId="38" xfId="0" applyFont="1" applyBorder="1" applyAlignment="1">
      <alignment horizontal="center" vertical="center" wrapText="1"/>
    </xf>
    <xf numFmtId="164" fontId="6" fillId="0" borderId="0" xfId="0" applyFont="1" applyProtection="1">
      <protection hidden="1"/>
    </xf>
    <xf numFmtId="164" fontId="7" fillId="0" borderId="0" xfId="0" applyFont="1" applyAlignment="1" applyProtection="1">
      <alignment vertical="center"/>
      <protection hidden="1"/>
    </xf>
    <xf numFmtId="164" fontId="6" fillId="0" borderId="0" xfId="0" applyFont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30" fillId="0" borderId="0" xfId="0" applyNumberFormat="1" applyFont="1" applyAlignment="1" applyProtection="1">
      <alignment vertical="center"/>
      <protection hidden="1"/>
    </xf>
    <xf numFmtId="3" fontId="32" fillId="0" borderId="0" xfId="0" applyNumberFormat="1" applyFont="1" applyAlignment="1" applyProtection="1">
      <alignment vertical="center"/>
      <protection hidden="1"/>
    </xf>
    <xf numFmtId="164" fontId="32" fillId="0" borderId="0" xfId="0" applyFont="1" applyAlignment="1" applyProtection="1">
      <alignment vertical="center"/>
      <protection hidden="1"/>
    </xf>
    <xf numFmtId="164" fontId="29" fillId="0" borderId="0" xfId="0" applyFont="1" applyAlignment="1" applyProtection="1">
      <alignment vertical="center"/>
      <protection hidden="1"/>
    </xf>
    <xf numFmtId="6" fontId="26" fillId="2" borderId="13" xfId="0" applyNumberFormat="1" applyFont="1" applyFill="1" applyBorder="1" applyAlignment="1">
      <alignment horizontal="center" vertical="center"/>
    </xf>
    <xf numFmtId="6" fontId="26" fillId="0" borderId="11" xfId="0" applyNumberFormat="1" applyFont="1" applyBorder="1" applyAlignment="1">
      <alignment horizontal="center" vertical="center"/>
    </xf>
    <xf numFmtId="164" fontId="25" fillId="0" borderId="21" xfId="0" applyFont="1" applyBorder="1" applyAlignment="1">
      <alignment vertical="center" wrapText="1"/>
    </xf>
    <xf numFmtId="164" fontId="25" fillId="0" borderId="17" xfId="0" applyFont="1" applyBorder="1" applyAlignment="1">
      <alignment horizontal="center" vertical="center" wrapText="1"/>
    </xf>
    <xf numFmtId="164" fontId="28" fillId="0" borderId="16" xfId="0" applyFont="1" applyBorder="1" applyAlignment="1" applyProtection="1">
      <alignment horizontal="center" vertical="center" wrapText="1"/>
      <protection hidden="1"/>
    </xf>
    <xf numFmtId="164" fontId="28" fillId="0" borderId="17" xfId="0" applyFont="1" applyBorder="1" applyAlignment="1" applyProtection="1">
      <alignment horizontal="center" vertical="center" wrapText="1"/>
      <protection hidden="1"/>
    </xf>
    <xf numFmtId="6" fontId="25" fillId="0" borderId="17" xfId="1" applyNumberFormat="1" applyFont="1" applyFill="1" applyBorder="1" applyAlignment="1">
      <alignment horizontal="center" vertical="center"/>
    </xf>
    <xf numFmtId="14" fontId="28" fillId="0" borderId="0" xfId="0" applyNumberFormat="1" applyFont="1" applyAlignment="1" applyProtection="1">
      <alignment horizontal="right" vertical="center"/>
      <protection hidden="1"/>
    </xf>
    <xf numFmtId="164" fontId="25" fillId="0" borderId="13" xfId="0" applyFont="1" applyBorder="1" applyAlignment="1">
      <alignment horizontal="left" vertical="center" wrapText="1" indent="1"/>
    </xf>
    <xf numFmtId="164" fontId="27" fillId="0" borderId="0" xfId="0" applyFont="1" applyAlignment="1">
      <alignment horizontal="right" vertical="center" wrapText="1" indent="1"/>
    </xf>
    <xf numFmtId="6" fontId="26" fillId="0" borderId="0" xfId="0" applyNumberFormat="1" applyFont="1" applyAlignment="1">
      <alignment horizontal="center" vertical="center"/>
    </xf>
    <xf numFmtId="6" fontId="25" fillId="0" borderId="29" xfId="1" applyNumberFormat="1" applyFont="1" applyBorder="1" applyAlignment="1">
      <alignment vertical="center" wrapText="1"/>
    </xf>
    <xf numFmtId="164" fontId="28" fillId="0" borderId="36" xfId="0" applyFont="1" applyBorder="1" applyAlignment="1" applyProtection="1">
      <alignment horizontal="center" vertical="center" wrapText="1"/>
      <protection hidden="1"/>
    </xf>
    <xf numFmtId="164" fontId="28" fillId="0" borderId="35" xfId="0" applyFont="1" applyBorder="1" applyAlignment="1" applyProtection="1">
      <alignment horizontal="center" vertical="center" wrapText="1"/>
      <protection hidden="1"/>
    </xf>
    <xf numFmtId="164" fontId="28" fillId="0" borderId="28" xfId="0" applyFont="1" applyBorder="1" applyAlignment="1" applyProtection="1">
      <alignment horizontal="center" vertical="center" wrapText="1"/>
      <protection hidden="1"/>
    </xf>
    <xf numFmtId="164" fontId="28" fillId="0" borderId="27" xfId="0" applyFont="1" applyBorder="1" applyAlignment="1" applyProtection="1">
      <alignment horizontal="center" vertical="center" wrapText="1"/>
      <protection hidden="1"/>
    </xf>
    <xf numFmtId="164" fontId="25" fillId="0" borderId="28" xfId="0" applyFont="1" applyBorder="1" applyAlignment="1">
      <alignment horizontal="center" vertical="center"/>
    </xf>
    <xf numFmtId="164" fontId="28" fillId="0" borderId="30" xfId="0" applyFont="1" applyBorder="1" applyAlignment="1" applyProtection="1">
      <alignment horizontal="center" vertical="center" wrapText="1"/>
      <protection hidden="1"/>
    </xf>
    <xf numFmtId="164" fontId="25" fillId="0" borderId="29" xfId="0" applyFont="1" applyBorder="1" applyAlignment="1">
      <alignment horizontal="center" vertical="center"/>
    </xf>
    <xf numFmtId="164" fontId="28" fillId="0" borderId="26" xfId="0" applyFont="1" applyBorder="1" applyAlignment="1" applyProtection="1">
      <alignment horizontal="center" vertical="center" wrapText="1"/>
      <protection hidden="1"/>
    </xf>
    <xf numFmtId="164" fontId="28" fillId="0" borderId="25" xfId="0" applyFont="1" applyBorder="1" applyAlignment="1" applyProtection="1">
      <alignment horizontal="center" vertical="center" wrapText="1"/>
      <protection hidden="1"/>
    </xf>
    <xf numFmtId="164" fontId="25" fillId="0" borderId="26" xfId="0" applyFont="1" applyBorder="1" applyAlignment="1">
      <alignment horizontal="center" vertical="center"/>
    </xf>
    <xf numFmtId="164" fontId="28" fillId="0" borderId="24" xfId="0" applyFont="1" applyBorder="1" applyAlignment="1" applyProtection="1">
      <alignment horizontal="center" vertical="center" wrapText="1"/>
      <protection hidden="1"/>
    </xf>
    <xf numFmtId="164" fontId="25" fillId="0" borderId="0" xfId="0" applyFont="1" applyAlignment="1">
      <alignment horizontal="left" vertical="center" wrapText="1"/>
    </xf>
    <xf numFmtId="6" fontId="25" fillId="0" borderId="0" xfId="0" applyNumberFormat="1" applyFont="1" applyAlignment="1">
      <alignment horizontal="right" vertical="center"/>
    </xf>
    <xf numFmtId="6" fontId="26" fillId="0" borderId="0" xfId="0" applyNumberFormat="1" applyFont="1" applyAlignment="1">
      <alignment horizontal="right" vertic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164" fontId="12" fillId="0" borderId="0" xfId="0" applyFont="1" applyAlignment="1">
      <alignment horizontal="center" vertical="center"/>
    </xf>
    <xf numFmtId="164" fontId="25" fillId="0" borderId="30" xfId="0" applyFont="1" applyBorder="1" applyAlignment="1">
      <alignment horizontal="center" vertical="center" wrapText="1"/>
    </xf>
    <xf numFmtId="164" fontId="28" fillId="0" borderId="19" xfId="0" applyFont="1" applyBorder="1" applyAlignment="1">
      <alignment horizontal="center" vertical="center" wrapText="1"/>
    </xf>
    <xf numFmtId="164" fontId="28" fillId="0" borderId="29" xfId="0" applyFont="1" applyBorder="1" applyAlignment="1" applyProtection="1">
      <alignment horizontal="center" vertical="center" wrapText="1"/>
      <protection hidden="1"/>
    </xf>
    <xf numFmtId="6" fontId="25" fillId="0" borderId="11" xfId="1" applyNumberFormat="1" applyFont="1" applyFill="1" applyBorder="1" applyAlignment="1">
      <alignment horizontal="center" vertical="center"/>
    </xf>
    <xf numFmtId="6" fontId="25" fillId="2" borderId="40" xfId="1" applyNumberFormat="1" applyFont="1" applyFill="1" applyBorder="1" applyAlignment="1">
      <alignment horizontal="center" vertical="center"/>
    </xf>
    <xf numFmtId="6" fontId="25" fillId="2" borderId="41" xfId="1" applyNumberFormat="1" applyFont="1" applyFill="1" applyBorder="1" applyAlignment="1">
      <alignment horizontal="center" vertical="center"/>
    </xf>
    <xf numFmtId="6" fontId="25" fillId="2" borderId="42" xfId="1" applyNumberFormat="1" applyFont="1" applyFill="1" applyBorder="1" applyAlignment="1">
      <alignment horizontal="center" vertical="center"/>
    </xf>
    <xf numFmtId="164" fontId="25" fillId="0" borderId="28" xfId="0" applyFont="1" applyBorder="1" applyAlignment="1">
      <alignment horizontal="center" vertical="center" wrapText="1"/>
    </xf>
    <xf numFmtId="6" fontId="25" fillId="2" borderId="28" xfId="1" applyNumberFormat="1" applyFont="1" applyFill="1" applyBorder="1" applyAlignment="1">
      <alignment horizontal="center" vertical="center"/>
    </xf>
    <xf numFmtId="6" fontId="36" fillId="2" borderId="27" xfId="1" applyNumberFormat="1" applyFont="1" applyFill="1" applyBorder="1" applyAlignment="1">
      <alignment horizontal="center" vertical="center"/>
    </xf>
    <xf numFmtId="6" fontId="36" fillId="2" borderId="30" xfId="1" applyNumberFormat="1" applyFont="1" applyFill="1" applyBorder="1" applyAlignment="1">
      <alignment horizontal="center" vertical="center"/>
    </xf>
    <xf numFmtId="6" fontId="36" fillId="0" borderId="35" xfId="1" applyNumberFormat="1" applyFont="1" applyBorder="1" applyAlignment="1">
      <alignment horizontal="center" vertical="center"/>
    </xf>
    <xf numFmtId="6" fontId="36" fillId="2" borderId="35" xfId="1" applyNumberFormat="1" applyFont="1" applyFill="1" applyBorder="1" applyAlignment="1">
      <alignment horizontal="center" vertical="center"/>
    </xf>
    <xf numFmtId="164" fontId="25" fillId="0" borderId="45" xfId="0" applyFont="1" applyBorder="1" applyAlignment="1">
      <alignment horizontal="center" vertical="center" wrapText="1"/>
    </xf>
    <xf numFmtId="164" fontId="25" fillId="0" borderId="44" xfId="0" applyFont="1" applyBorder="1" applyAlignment="1">
      <alignment horizontal="center" vertical="center" wrapText="1"/>
    </xf>
    <xf numFmtId="164" fontId="39" fillId="0" borderId="44" xfId="0" applyFont="1" applyBorder="1" applyAlignment="1">
      <alignment horizontal="left" vertical="center" wrapText="1"/>
    </xf>
    <xf numFmtId="164" fontId="39" fillId="0" borderId="44" xfId="0" applyFont="1" applyBorder="1" applyAlignment="1">
      <alignment horizontal="center" vertical="center" wrapText="1"/>
    </xf>
    <xf numFmtId="164" fontId="39" fillId="2" borderId="44" xfId="0" applyFont="1" applyFill="1" applyBorder="1" applyAlignment="1">
      <alignment horizontal="left" vertical="center" wrapText="1"/>
    </xf>
    <xf numFmtId="164" fontId="25" fillId="0" borderId="29" xfId="0" applyFont="1" applyBorder="1" applyAlignment="1">
      <alignment vertical="center" wrapText="1"/>
    </xf>
    <xf numFmtId="6" fontId="25" fillId="0" borderId="19" xfId="1" applyNumberFormat="1" applyFont="1" applyBorder="1" applyAlignment="1">
      <alignment vertical="center" wrapText="1"/>
    </xf>
    <xf numFmtId="164" fontId="25" fillId="0" borderId="44" xfId="0" applyFont="1" applyBorder="1" applyAlignment="1">
      <alignment horizontal="left" vertical="center" wrapText="1"/>
    </xf>
    <xf numFmtId="164" fontId="25" fillId="0" borderId="51" xfId="0" applyFont="1" applyBorder="1" applyAlignment="1">
      <alignment horizontal="center" vertical="center" wrapText="1"/>
    </xf>
    <xf numFmtId="164" fontId="28" fillId="0" borderId="52" xfId="0" applyFont="1" applyBorder="1" applyAlignment="1" applyProtection="1">
      <alignment horizontal="center" vertical="center" wrapText="1"/>
      <protection hidden="1"/>
    </xf>
    <xf numFmtId="164" fontId="28" fillId="0" borderId="51" xfId="0" applyFont="1" applyBorder="1" applyAlignment="1" applyProtection="1">
      <alignment horizontal="center" vertical="center" wrapText="1"/>
      <protection hidden="1"/>
    </xf>
    <xf numFmtId="164" fontId="25" fillId="0" borderId="52" xfId="0" applyFont="1" applyBorder="1" applyAlignment="1">
      <alignment horizontal="center" vertical="center"/>
    </xf>
    <xf numFmtId="6" fontId="25" fillId="0" borderId="51" xfId="1" applyNumberFormat="1" applyFont="1" applyBorder="1" applyAlignment="1">
      <alignment horizontal="center" vertical="center"/>
    </xf>
    <xf numFmtId="6" fontId="25" fillId="2" borderId="51" xfId="1" applyNumberFormat="1" applyFont="1" applyFill="1" applyBorder="1" applyAlignment="1">
      <alignment horizontal="center" vertical="center"/>
    </xf>
    <xf numFmtId="6" fontId="25" fillId="0" borderId="52" xfId="1" applyNumberFormat="1" applyFont="1" applyBorder="1" applyAlignment="1">
      <alignment vertical="center" wrapText="1"/>
    </xf>
    <xf numFmtId="164" fontId="25" fillId="0" borderId="54" xfId="0" applyFont="1" applyBorder="1" applyAlignment="1">
      <alignment horizontal="center" vertical="center" wrapText="1"/>
    </xf>
    <xf numFmtId="164" fontId="28" fillId="0" borderId="55" xfId="0" applyFont="1" applyBorder="1" applyAlignment="1" applyProtection="1">
      <alignment horizontal="center" vertical="center" wrapText="1"/>
      <protection hidden="1"/>
    </xf>
    <xf numFmtId="164" fontId="28" fillId="0" borderId="54" xfId="0" applyFont="1" applyBorder="1" applyAlignment="1" applyProtection="1">
      <alignment horizontal="center" vertical="center" wrapText="1"/>
      <protection hidden="1"/>
    </xf>
    <xf numFmtId="164" fontId="25" fillId="0" borderId="55" xfId="0" applyFont="1" applyBorder="1" applyAlignment="1">
      <alignment horizontal="center" vertical="center"/>
    </xf>
    <xf numFmtId="6" fontId="25" fillId="0" borderId="54" xfId="1" applyNumberFormat="1" applyFont="1" applyBorder="1" applyAlignment="1">
      <alignment horizontal="center" vertical="center"/>
    </xf>
    <xf numFmtId="6" fontId="25" fillId="2" borderId="54" xfId="1" applyNumberFormat="1" applyFont="1" applyFill="1" applyBorder="1" applyAlignment="1">
      <alignment horizontal="center" vertical="center"/>
    </xf>
    <xf numFmtId="164" fontId="28" fillId="2" borderId="56" xfId="0" applyFont="1" applyFill="1" applyBorder="1" applyAlignment="1" applyProtection="1">
      <alignment vertical="center"/>
      <protection hidden="1"/>
    </xf>
    <xf numFmtId="6" fontId="36" fillId="2" borderId="54" xfId="1" applyNumberFormat="1" applyFont="1" applyFill="1" applyBorder="1" applyAlignment="1">
      <alignment horizontal="center" vertical="center"/>
    </xf>
    <xf numFmtId="6" fontId="25" fillId="0" borderId="55" xfId="1" applyNumberFormat="1" applyFont="1" applyBorder="1" applyAlignment="1">
      <alignment vertical="center" wrapText="1"/>
    </xf>
    <xf numFmtId="164" fontId="25" fillId="0" borderId="58" xfId="0" applyFont="1" applyBorder="1" applyAlignment="1">
      <alignment horizontal="center" vertical="center" wrapText="1"/>
    </xf>
    <xf numFmtId="164" fontId="28" fillId="0" borderId="59" xfId="0" applyFont="1" applyBorder="1" applyAlignment="1" applyProtection="1">
      <alignment horizontal="center" vertical="center" wrapText="1"/>
      <protection hidden="1"/>
    </xf>
    <xf numFmtId="164" fontId="28" fillId="0" borderId="58" xfId="0" applyFont="1" applyBorder="1" applyAlignment="1" applyProtection="1">
      <alignment horizontal="center" vertical="center" wrapText="1"/>
      <protection hidden="1"/>
    </xf>
    <xf numFmtId="164" fontId="25" fillId="0" borderId="59" xfId="0" applyFont="1" applyBorder="1" applyAlignment="1">
      <alignment horizontal="center" vertical="center"/>
    </xf>
    <xf numFmtId="6" fontId="25" fillId="0" borderId="58" xfId="1" applyNumberFormat="1" applyFont="1" applyBorder="1" applyAlignment="1">
      <alignment horizontal="center" vertical="center"/>
    </xf>
    <xf numFmtId="6" fontId="25" fillId="2" borderId="58" xfId="1" applyNumberFormat="1" applyFont="1" applyFill="1" applyBorder="1" applyAlignment="1">
      <alignment horizontal="center" vertical="center"/>
    </xf>
    <xf numFmtId="6" fontId="25" fillId="0" borderId="59" xfId="1" applyNumberFormat="1" applyFont="1" applyBorder="1" applyAlignment="1">
      <alignment vertical="center" wrapText="1"/>
    </xf>
    <xf numFmtId="164" fontId="25" fillId="0" borderId="19" xfId="0" applyFont="1" applyBorder="1" applyAlignment="1">
      <alignment horizontal="center" vertical="center"/>
    </xf>
    <xf numFmtId="6" fontId="25" fillId="0" borderId="22" xfId="1" applyNumberFormat="1" applyFont="1" applyBorder="1" applyAlignment="1">
      <alignment horizontal="center" vertical="center"/>
    </xf>
    <xf numFmtId="6" fontId="25" fillId="2" borderId="22" xfId="1" applyNumberFormat="1" applyFont="1" applyFill="1" applyBorder="1" applyAlignment="1">
      <alignment horizontal="center" vertical="center"/>
    </xf>
    <xf numFmtId="164" fontId="28" fillId="0" borderId="53" xfId="0" applyFont="1" applyBorder="1" applyAlignment="1" applyProtection="1">
      <alignment horizontal="center" vertical="center" wrapText="1"/>
      <protection hidden="1"/>
    </xf>
    <xf numFmtId="164" fontId="25" fillId="0" borderId="50" xfId="0" applyFont="1" applyBorder="1" applyAlignment="1">
      <alignment vertical="center" wrapText="1"/>
    </xf>
    <xf numFmtId="164" fontId="25" fillId="0" borderId="50" xfId="0" applyFont="1" applyBorder="1" applyAlignment="1">
      <alignment horizontal="center" vertical="center" wrapText="1"/>
    </xf>
    <xf numFmtId="0" fontId="25" fillId="0" borderId="50" xfId="0" applyNumberFormat="1" applyFont="1" applyBorder="1" applyAlignment="1">
      <alignment horizontal="center" vertical="center"/>
    </xf>
    <xf numFmtId="164" fontId="25" fillId="0" borderId="60" xfId="0" applyFont="1" applyBorder="1" applyAlignment="1">
      <alignment horizontal="center" vertical="center" wrapText="1"/>
    </xf>
    <xf numFmtId="164" fontId="28" fillId="0" borderId="50" xfId="0" applyFont="1" applyBorder="1" applyAlignment="1" applyProtection="1">
      <alignment horizontal="center" vertical="center" wrapText="1"/>
      <protection hidden="1"/>
    </xf>
    <xf numFmtId="164" fontId="28" fillId="0" borderId="60" xfId="0" applyFont="1" applyBorder="1" applyAlignment="1" applyProtection="1">
      <alignment horizontal="center" vertical="center" wrapText="1"/>
      <protection hidden="1"/>
    </xf>
    <xf numFmtId="164" fontId="25" fillId="0" borderId="50" xfId="0" applyFont="1" applyBorder="1" applyAlignment="1">
      <alignment horizontal="center" vertical="center"/>
    </xf>
    <xf numFmtId="6" fontId="25" fillId="0" borderId="60" xfId="1" applyNumberFormat="1" applyFont="1" applyBorder="1" applyAlignment="1">
      <alignment horizontal="center" vertical="center"/>
    </xf>
    <xf numFmtId="6" fontId="25" fillId="2" borderId="60" xfId="1" applyNumberFormat="1" applyFont="1" applyFill="1" applyBorder="1" applyAlignment="1">
      <alignment horizontal="center" vertical="center"/>
    </xf>
    <xf numFmtId="6" fontId="25" fillId="0" borderId="50" xfId="1" applyNumberFormat="1" applyFont="1" applyBorder="1" applyAlignment="1">
      <alignment vertical="center" wrapText="1"/>
    </xf>
    <xf numFmtId="164" fontId="25" fillId="0" borderId="61" xfId="0" applyFont="1" applyBorder="1" applyAlignment="1">
      <alignment horizontal="center" vertical="center" wrapText="1"/>
    </xf>
    <xf numFmtId="0" fontId="25" fillId="0" borderId="61" xfId="0" applyNumberFormat="1" applyFont="1" applyBorder="1" applyAlignment="1">
      <alignment horizontal="center" vertical="center"/>
    </xf>
    <xf numFmtId="6" fontId="25" fillId="2" borderId="55" xfId="1" applyNumberFormat="1" applyFont="1" applyFill="1" applyBorder="1" applyAlignment="1">
      <alignment horizontal="center" vertical="center"/>
    </xf>
    <xf numFmtId="6" fontId="25" fillId="0" borderId="55" xfId="1" applyNumberFormat="1" applyFont="1" applyBorder="1" applyAlignment="1">
      <alignment horizontal="center" vertical="center"/>
    </xf>
    <xf numFmtId="6" fontId="36" fillId="2" borderId="63" xfId="1" applyNumberFormat="1" applyFont="1" applyFill="1" applyBorder="1" applyAlignment="1">
      <alignment horizontal="center" vertical="center"/>
    </xf>
    <xf numFmtId="164" fontId="41" fillId="11" borderId="32" xfId="0" applyFont="1" applyFill="1" applyBorder="1" applyAlignment="1">
      <alignment vertical="center" wrapText="1"/>
    </xf>
    <xf numFmtId="164" fontId="41" fillId="11" borderId="33" xfId="0" applyFont="1" applyFill="1" applyBorder="1" applyAlignment="1">
      <alignment vertical="center" wrapText="1"/>
    </xf>
    <xf numFmtId="164" fontId="41" fillId="11" borderId="34" xfId="0" applyFont="1" applyFill="1" applyBorder="1" applyAlignment="1">
      <alignment vertical="center" wrapText="1"/>
    </xf>
    <xf numFmtId="164" fontId="25" fillId="0" borderId="62" xfId="0" applyFont="1" applyBorder="1" applyAlignment="1">
      <alignment horizontal="center" vertical="center" wrapText="1"/>
    </xf>
    <xf numFmtId="0" fontId="25" fillId="0" borderId="62" xfId="0" applyNumberFormat="1" applyFont="1" applyBorder="1" applyAlignment="1">
      <alignment horizontal="center" vertical="center"/>
    </xf>
    <xf numFmtId="6" fontId="25" fillId="0" borderId="54" xfId="1" applyNumberFormat="1" applyFont="1" applyFill="1" applyBorder="1" applyAlignment="1">
      <alignment horizontal="center" vertical="center"/>
    </xf>
    <xf numFmtId="6" fontId="28" fillId="0" borderId="58" xfId="1" applyNumberFormat="1" applyFont="1" applyBorder="1" applyAlignment="1">
      <alignment horizontal="center" vertical="center"/>
    </xf>
    <xf numFmtId="6" fontId="28" fillId="2" borderId="27" xfId="1" applyNumberFormat="1" applyFont="1" applyFill="1" applyBorder="1" applyAlignment="1">
      <alignment horizontal="center" vertical="center"/>
    </xf>
    <xf numFmtId="6" fontId="28" fillId="2" borderId="54" xfId="1" applyNumberFormat="1" applyFont="1" applyFill="1" applyBorder="1" applyAlignment="1">
      <alignment horizontal="center" vertical="center"/>
    </xf>
    <xf numFmtId="6" fontId="28" fillId="0" borderId="35" xfId="1" applyNumberFormat="1" applyFont="1" applyBorder="1" applyAlignment="1">
      <alignment horizontal="center" vertical="center"/>
    </xf>
    <xf numFmtId="6" fontId="28" fillId="2" borderId="35" xfId="1" applyNumberFormat="1" applyFont="1" applyFill="1" applyBorder="1" applyAlignment="1">
      <alignment horizontal="center" vertical="center"/>
    </xf>
    <xf numFmtId="6" fontId="42" fillId="0" borderId="44" xfId="0" applyNumberFormat="1" applyFont="1" applyBorder="1" applyAlignment="1">
      <alignment horizontal="center" vertical="center" wrapText="1"/>
    </xf>
    <xf numFmtId="164" fontId="25" fillId="0" borderId="64" xfId="0" applyFont="1" applyBorder="1" applyAlignment="1">
      <alignment vertical="center" wrapText="1"/>
    </xf>
    <xf numFmtId="164" fontId="25" fillId="0" borderId="65" xfId="0" applyFont="1" applyBorder="1" applyAlignment="1">
      <alignment horizontal="center" vertical="center" wrapText="1"/>
    </xf>
    <xf numFmtId="6" fontId="25" fillId="0" borderId="65" xfId="1" applyNumberFormat="1" applyFont="1" applyBorder="1" applyAlignment="1">
      <alignment horizontal="center" vertical="center" wrapText="1"/>
    </xf>
    <xf numFmtId="6" fontId="25" fillId="0" borderId="65" xfId="1" applyNumberFormat="1" applyFont="1" applyBorder="1" applyAlignment="1">
      <alignment horizontal="center" vertical="center"/>
    </xf>
    <xf numFmtId="6" fontId="25" fillId="2" borderId="65" xfId="1" applyNumberFormat="1" applyFont="1" applyFill="1" applyBorder="1" applyAlignment="1">
      <alignment horizontal="center" vertical="center"/>
    </xf>
    <xf numFmtId="6" fontId="25" fillId="0" borderId="66" xfId="1" applyNumberFormat="1" applyFont="1" applyBorder="1" applyAlignment="1">
      <alignment horizontal="center" vertical="center"/>
    </xf>
    <xf numFmtId="164" fontId="25" fillId="0" borderId="68" xfId="0" applyFont="1" applyBorder="1" applyAlignment="1">
      <alignment horizontal="center" vertical="center" wrapText="1"/>
    </xf>
    <xf numFmtId="164" fontId="25" fillId="0" borderId="69" xfId="0" applyFont="1" applyBorder="1" applyAlignment="1">
      <alignment horizontal="center" vertical="center" wrapText="1"/>
    </xf>
    <xf numFmtId="164" fontId="25" fillId="0" borderId="70" xfId="0" applyFont="1" applyBorder="1" applyAlignment="1">
      <alignment horizontal="center" vertical="center" wrapText="1"/>
    </xf>
    <xf numFmtId="6" fontId="25" fillId="0" borderId="70" xfId="1" applyNumberFormat="1" applyFont="1" applyBorder="1" applyAlignment="1">
      <alignment horizontal="center" vertical="center" wrapText="1"/>
    </xf>
    <xf numFmtId="6" fontId="28" fillId="0" borderId="70" xfId="1" applyNumberFormat="1" applyFont="1" applyBorder="1" applyAlignment="1">
      <alignment horizontal="center" vertical="center"/>
    </xf>
    <xf numFmtId="6" fontId="25" fillId="2" borderId="70" xfId="1" applyNumberFormat="1" applyFont="1" applyFill="1" applyBorder="1" applyAlignment="1">
      <alignment horizontal="center" vertical="center"/>
    </xf>
    <xf numFmtId="6" fontId="25" fillId="0" borderId="71" xfId="1" applyNumberFormat="1" applyFont="1" applyBorder="1" applyAlignment="1">
      <alignment horizontal="center" vertical="center"/>
    </xf>
    <xf numFmtId="6" fontId="25" fillId="0" borderId="73" xfId="1" applyNumberFormat="1" applyFont="1" applyBorder="1" applyAlignment="1">
      <alignment horizontal="center" vertical="center"/>
    </xf>
    <xf numFmtId="164" fontId="25" fillId="0" borderId="75" xfId="0" applyFont="1" applyBorder="1" applyAlignment="1">
      <alignment vertical="center" wrapText="1"/>
    </xf>
    <xf numFmtId="164" fontId="25" fillId="0" borderId="76" xfId="0" applyFont="1" applyBorder="1" applyAlignment="1">
      <alignment horizontal="center" vertical="center" wrapText="1"/>
    </xf>
    <xf numFmtId="6" fontId="25" fillId="0" borderId="76" xfId="1" applyNumberFormat="1" applyFont="1" applyBorder="1" applyAlignment="1">
      <alignment horizontal="center" vertical="center" wrapText="1"/>
    </xf>
    <xf numFmtId="6" fontId="25" fillId="0" borderId="76" xfId="1" applyNumberFormat="1" applyFont="1" applyBorder="1" applyAlignment="1">
      <alignment horizontal="center" vertical="center"/>
    </xf>
    <xf numFmtId="6" fontId="25" fillId="2" borderId="76" xfId="1" applyNumberFormat="1" applyFont="1" applyFill="1" applyBorder="1" applyAlignment="1">
      <alignment horizontal="center" vertical="center"/>
    </xf>
    <xf numFmtId="6" fontId="25" fillId="0" borderId="77" xfId="1" applyNumberFormat="1" applyFont="1" applyBorder="1" applyAlignment="1">
      <alignment horizontal="center" vertical="center"/>
    </xf>
    <xf numFmtId="164" fontId="39" fillId="0" borderId="78" xfId="0" applyFont="1" applyBorder="1" applyAlignment="1">
      <alignment horizontal="left" vertical="center" wrapText="1"/>
    </xf>
    <xf numFmtId="6" fontId="25" fillId="0" borderId="79" xfId="1" applyNumberFormat="1" applyFont="1" applyBorder="1" applyAlignment="1">
      <alignment horizontal="center" vertical="center"/>
    </xf>
    <xf numFmtId="164" fontId="25" fillId="0" borderId="80" xfId="0" applyFont="1" applyBorder="1" applyAlignment="1">
      <alignment horizontal="center" vertical="center" wrapText="1"/>
    </xf>
    <xf numFmtId="164" fontId="25" fillId="0" borderId="81" xfId="0" applyFont="1" applyBorder="1" applyAlignment="1">
      <alignment horizontal="center" vertical="center" wrapText="1"/>
    </xf>
    <xf numFmtId="6" fontId="25" fillId="0" borderId="81" xfId="1" applyNumberFormat="1" applyFont="1" applyBorder="1" applyAlignment="1">
      <alignment horizontal="center" vertical="center"/>
    </xf>
    <xf numFmtId="6" fontId="25" fillId="2" borderId="81" xfId="1" applyNumberFormat="1" applyFont="1" applyFill="1" applyBorder="1" applyAlignment="1">
      <alignment horizontal="center" vertical="center"/>
    </xf>
    <xf numFmtId="6" fontId="25" fillId="0" borderId="82" xfId="1" applyNumberFormat="1" applyFont="1" applyBorder="1" applyAlignment="1">
      <alignment horizontal="center" vertical="center"/>
    </xf>
    <xf numFmtId="6" fontId="25" fillId="0" borderId="70" xfId="1" applyNumberFormat="1" applyFont="1" applyBorder="1" applyAlignment="1">
      <alignment horizontal="center" vertical="center"/>
    </xf>
    <xf numFmtId="6" fontId="25" fillId="0" borderId="83" xfId="1" applyNumberFormat="1" applyFont="1" applyBorder="1" applyAlignment="1">
      <alignment horizontal="center" vertical="center"/>
    </xf>
    <xf numFmtId="6" fontId="28" fillId="2" borderId="81" xfId="1" applyNumberFormat="1" applyFont="1" applyFill="1" applyBorder="1" applyAlignment="1">
      <alignment horizontal="center" vertical="center"/>
    </xf>
    <xf numFmtId="6" fontId="36" fillId="2" borderId="70" xfId="1" applyNumberFormat="1" applyFont="1" applyFill="1" applyBorder="1" applyAlignment="1">
      <alignment horizontal="center" vertical="center"/>
    </xf>
    <xf numFmtId="6" fontId="36" fillId="2" borderId="81" xfId="1" applyNumberFormat="1" applyFont="1" applyFill="1" applyBorder="1" applyAlignment="1">
      <alignment horizontal="center" vertical="center"/>
    </xf>
    <xf numFmtId="6" fontId="28" fillId="0" borderId="70" xfId="1" applyNumberFormat="1" applyFont="1" applyFill="1" applyBorder="1" applyAlignment="1">
      <alignment horizontal="center" vertical="center"/>
    </xf>
    <xf numFmtId="164" fontId="25" fillId="0" borderId="86" xfId="0" applyFont="1" applyBorder="1" applyAlignment="1">
      <alignment horizontal="center" vertical="center" wrapText="1"/>
    </xf>
    <xf numFmtId="6" fontId="25" fillId="0" borderId="86" xfId="1" applyNumberFormat="1" applyFont="1" applyBorder="1" applyAlignment="1">
      <alignment horizontal="center" vertical="center"/>
    </xf>
    <xf numFmtId="6" fontId="25" fillId="2" borderId="86" xfId="1" applyNumberFormat="1" applyFont="1" applyFill="1" applyBorder="1" applyAlignment="1">
      <alignment horizontal="center" vertical="center"/>
    </xf>
    <xf numFmtId="164" fontId="25" fillId="0" borderId="90" xfId="0" applyFont="1" applyBorder="1" applyAlignment="1">
      <alignment horizontal="center" vertical="center" wrapText="1"/>
    </xf>
    <xf numFmtId="6" fontId="25" fillId="0" borderId="90" xfId="1" applyNumberFormat="1" applyFont="1" applyBorder="1" applyAlignment="1">
      <alignment horizontal="center" vertical="center"/>
    </xf>
    <xf numFmtId="6" fontId="25" fillId="2" borderId="90" xfId="1" applyNumberFormat="1" applyFont="1" applyFill="1" applyBorder="1" applyAlignment="1">
      <alignment horizontal="center" vertical="center"/>
    </xf>
    <xf numFmtId="164" fontId="25" fillId="0" borderId="91" xfId="0" applyFont="1" applyBorder="1" applyAlignment="1">
      <alignment horizontal="center" vertical="center"/>
    </xf>
    <xf numFmtId="164" fontId="25" fillId="0" borderId="92" xfId="0" applyFont="1" applyBorder="1" applyAlignment="1">
      <alignment horizontal="center" vertical="center" wrapText="1"/>
    </xf>
    <xf numFmtId="164" fontId="25" fillId="0" borderId="80" xfId="0" applyFont="1" applyBorder="1" applyAlignment="1">
      <alignment horizontal="center" vertical="center"/>
    </xf>
    <xf numFmtId="6" fontId="25" fillId="0" borderId="81" xfId="1" applyNumberFormat="1" applyFont="1" applyBorder="1" applyAlignment="1">
      <alignment horizontal="center" vertical="center" wrapText="1"/>
    </xf>
    <xf numFmtId="164" fontId="25" fillId="0" borderId="93" xfId="0" applyFont="1" applyBorder="1" applyAlignment="1">
      <alignment horizontal="center" vertical="center" wrapText="1"/>
    </xf>
    <xf numFmtId="6" fontId="28" fillId="0" borderId="81" xfId="1" applyNumberFormat="1" applyFont="1" applyBorder="1" applyAlignment="1">
      <alignment horizontal="center" vertical="center"/>
    </xf>
    <xf numFmtId="6" fontId="28" fillId="0" borderId="82" xfId="1" applyNumberFormat="1" applyFont="1" applyBorder="1" applyAlignment="1">
      <alignment horizontal="center" vertical="center"/>
    </xf>
    <xf numFmtId="6" fontId="28" fillId="2" borderId="70" xfId="1" applyNumberFormat="1" applyFont="1" applyFill="1" applyBorder="1" applyAlignment="1">
      <alignment horizontal="center" vertical="center"/>
    </xf>
    <xf numFmtId="164" fontId="0" fillId="0" borderId="75" xfId="0" applyBorder="1" applyAlignment="1">
      <alignment vertical="center" wrapText="1"/>
    </xf>
    <xf numFmtId="164" fontId="0" fillId="0" borderId="69" xfId="0" applyBorder="1" applyAlignment="1">
      <alignment vertical="center" wrapText="1"/>
    </xf>
    <xf numFmtId="6" fontId="28" fillId="0" borderId="65" xfId="1" applyNumberFormat="1" applyFont="1" applyBorder="1" applyAlignment="1">
      <alignment horizontal="center" vertical="center"/>
    </xf>
    <xf numFmtId="6" fontId="25" fillId="0" borderId="71" xfId="1" applyNumberFormat="1" applyFont="1" applyFill="1" applyBorder="1" applyAlignment="1">
      <alignment horizontal="center" vertical="center"/>
    </xf>
    <xf numFmtId="6" fontId="25" fillId="0" borderId="44" xfId="1" applyNumberFormat="1" applyFont="1" applyBorder="1" applyAlignment="1">
      <alignment horizontal="center" vertical="center" wrapText="1"/>
    </xf>
    <xf numFmtId="6" fontId="28" fillId="0" borderId="44" xfId="1" applyNumberFormat="1" applyFont="1" applyBorder="1" applyAlignment="1">
      <alignment horizontal="center" vertical="center"/>
    </xf>
    <xf numFmtId="6" fontId="25" fillId="2" borderId="44" xfId="1" applyNumberFormat="1" applyFont="1" applyFill="1" applyBorder="1" applyAlignment="1">
      <alignment horizontal="center" vertical="center"/>
    </xf>
    <xf numFmtId="6" fontId="25" fillId="0" borderId="44" xfId="1" applyNumberFormat="1" applyFont="1" applyBorder="1" applyAlignment="1">
      <alignment horizontal="center" vertical="center"/>
    </xf>
    <xf numFmtId="164" fontId="25" fillId="0" borderId="44" xfId="0" applyFont="1" applyBorder="1" applyAlignment="1">
      <alignment vertical="center" wrapText="1"/>
    </xf>
    <xf numFmtId="164" fontId="25" fillId="0" borderId="44" xfId="0" applyFont="1" applyBorder="1" applyAlignment="1">
      <alignment horizontal="center" vertical="center"/>
    </xf>
    <xf numFmtId="6" fontId="28" fillId="2" borderId="44" xfId="1" applyNumberFormat="1" applyFont="1" applyFill="1" applyBorder="1" applyAlignment="1">
      <alignment horizontal="center" vertical="center"/>
    </xf>
    <xf numFmtId="164" fontId="28" fillId="0" borderId="70" xfId="0" applyFont="1" applyBorder="1" applyAlignment="1">
      <alignment horizontal="center" vertical="center" wrapText="1"/>
    </xf>
    <xf numFmtId="6" fontId="25" fillId="0" borderId="60" xfId="1" applyNumberFormat="1" applyFont="1" applyFill="1" applyBorder="1" applyAlignment="1">
      <alignment horizontal="center" vertical="center"/>
    </xf>
    <xf numFmtId="6" fontId="28" fillId="0" borderId="27" xfId="1" applyNumberFormat="1" applyFont="1" applyBorder="1" applyAlignment="1">
      <alignment horizontal="center" vertical="center"/>
    </xf>
    <xf numFmtId="6" fontId="28" fillId="0" borderId="30" xfId="1" applyNumberFormat="1" applyFont="1" applyBorder="1" applyAlignment="1">
      <alignment horizontal="center" vertical="center"/>
    </xf>
    <xf numFmtId="6" fontId="28" fillId="0" borderId="30" xfId="1" applyNumberFormat="1" applyFont="1" applyFill="1" applyBorder="1" applyAlignment="1">
      <alignment horizontal="center" vertical="center"/>
    </xf>
    <xf numFmtId="164" fontId="25" fillId="0" borderId="94" xfId="0" applyFont="1" applyBorder="1" applyAlignment="1">
      <alignment horizontal="left" vertical="center" wrapText="1"/>
    </xf>
    <xf numFmtId="164" fontId="25" fillId="0" borderId="22" xfId="0" applyFont="1" applyBorder="1" applyAlignment="1">
      <alignment horizontal="center" vertical="center" wrapText="1"/>
    </xf>
    <xf numFmtId="6" fontId="28" fillId="0" borderId="22" xfId="1" applyNumberFormat="1" applyFont="1" applyBorder="1" applyAlignment="1">
      <alignment horizontal="center" vertical="center"/>
    </xf>
    <xf numFmtId="6" fontId="28" fillId="2" borderId="76" xfId="1" applyNumberFormat="1" applyFont="1" applyFill="1" applyBorder="1" applyAlignment="1">
      <alignment horizontal="center" vertical="center"/>
    </xf>
    <xf numFmtId="164" fontId="25" fillId="0" borderId="0" xfId="0" applyFont="1" applyAlignment="1">
      <alignment vertical="center" wrapText="1"/>
    </xf>
    <xf numFmtId="165" fontId="25" fillId="0" borderId="44" xfId="1" applyNumberFormat="1" applyFont="1" applyBorder="1" applyAlignment="1">
      <alignment horizontal="center" vertical="center" wrapText="1"/>
    </xf>
    <xf numFmtId="6" fontId="28" fillId="0" borderId="44" xfId="0" applyNumberFormat="1" applyFont="1" applyBorder="1" applyAlignment="1">
      <alignment horizontal="left" vertical="center" wrapText="1"/>
    </xf>
    <xf numFmtId="164" fontId="25" fillId="0" borderId="19" xfId="0" applyFont="1" applyBorder="1" applyAlignment="1">
      <alignment horizontal="center" vertical="center" wrapText="1"/>
    </xf>
    <xf numFmtId="164" fontId="25" fillId="0" borderId="57" xfId="0" applyFont="1" applyBorder="1" applyAlignment="1">
      <alignment vertical="center" wrapText="1"/>
    </xf>
    <xf numFmtId="164" fontId="25" fillId="0" borderId="19" xfId="0" applyFont="1" applyBorder="1" applyAlignment="1">
      <alignment vertical="center" wrapText="1"/>
    </xf>
    <xf numFmtId="164" fontId="25" fillId="0" borderId="53" xfId="0" applyFont="1" applyBorder="1" applyAlignment="1">
      <alignment vertical="center" wrapText="1"/>
    </xf>
    <xf numFmtId="164" fontId="25" fillId="0" borderId="57" xfId="0" applyFont="1" applyBorder="1" applyAlignment="1">
      <alignment horizontal="center" vertical="center" wrapText="1"/>
    </xf>
    <xf numFmtId="164" fontId="25" fillId="0" borderId="19" xfId="0" applyFont="1" applyBorder="1" applyAlignment="1">
      <alignment horizontal="center" vertical="center" wrapText="1"/>
    </xf>
    <xf numFmtId="164" fontId="25" fillId="0" borderId="53" xfId="0" applyFont="1" applyBorder="1" applyAlignment="1">
      <alignment horizontal="center" vertical="center" wrapText="1"/>
    </xf>
    <xf numFmtId="164" fontId="28" fillId="0" borderId="57" xfId="0" applyFont="1" applyBorder="1" applyAlignment="1">
      <alignment horizontal="center" vertical="center" wrapText="1"/>
    </xf>
    <xf numFmtId="164" fontId="28" fillId="0" borderId="19" xfId="0" applyFont="1" applyBorder="1" applyAlignment="1">
      <alignment horizontal="center" vertical="center"/>
    </xf>
    <xf numFmtId="164" fontId="28" fillId="0" borderId="53" xfId="0" applyFont="1" applyBorder="1" applyAlignment="1">
      <alignment horizontal="center" vertical="center"/>
    </xf>
    <xf numFmtId="0" fontId="25" fillId="0" borderId="39" xfId="0" applyNumberFormat="1" applyFont="1" applyBorder="1" applyAlignment="1">
      <alignment horizontal="center" vertical="center"/>
    </xf>
    <xf numFmtId="164" fontId="0" fillId="0" borderId="19" xfId="0" applyBorder="1" applyAlignment="1">
      <alignment horizontal="center" vertical="center"/>
    </xf>
    <xf numFmtId="164" fontId="0" fillId="0" borderId="53" xfId="0" applyBorder="1" applyAlignment="1">
      <alignment horizontal="center" vertical="center"/>
    </xf>
    <xf numFmtId="164" fontId="25" fillId="0" borderId="39" xfId="0" applyFont="1" applyBorder="1" applyAlignment="1">
      <alignment vertical="center" wrapText="1"/>
    </xf>
    <xf numFmtId="164" fontId="41" fillId="11" borderId="32" xfId="0" applyFont="1" applyFill="1" applyBorder="1" applyAlignment="1">
      <alignment horizontal="left" vertical="center" wrapText="1"/>
    </xf>
    <xf numFmtId="164" fontId="41" fillId="11" borderId="33" xfId="0" applyFont="1" applyFill="1" applyBorder="1" applyAlignment="1">
      <alignment horizontal="left" vertical="center" wrapText="1"/>
    </xf>
    <xf numFmtId="164" fontId="41" fillId="11" borderId="34" xfId="0" applyFont="1" applyFill="1" applyBorder="1" applyAlignment="1">
      <alignment horizontal="left" vertical="center" wrapText="1"/>
    </xf>
    <xf numFmtId="164" fontId="0" fillId="0" borderId="19" xfId="0" applyBorder="1" applyAlignment="1">
      <alignment vertical="center" wrapText="1"/>
    </xf>
    <xf numFmtId="164" fontId="0" fillId="0" borderId="53" xfId="0" applyBorder="1" applyAlignment="1">
      <alignment vertical="center" wrapText="1"/>
    </xf>
    <xf numFmtId="164" fontId="0" fillId="0" borderId="19" xfId="0" applyBorder="1" applyAlignment="1">
      <alignment horizontal="center" vertical="center" wrapText="1"/>
    </xf>
    <xf numFmtId="164" fontId="0" fillId="0" borderId="53" xfId="0" applyBorder="1" applyAlignment="1">
      <alignment horizontal="center" vertical="center" wrapText="1"/>
    </xf>
    <xf numFmtId="164" fontId="28" fillId="0" borderId="19" xfId="0" applyFont="1" applyBorder="1" applyAlignment="1">
      <alignment vertical="center" wrapText="1"/>
    </xf>
    <xf numFmtId="164" fontId="28" fillId="0" borderId="19" xfId="0" applyFont="1" applyBorder="1" applyAlignment="1">
      <alignment horizontal="center" vertical="center" wrapText="1"/>
    </xf>
    <xf numFmtId="6" fontId="25" fillId="0" borderId="39" xfId="1" applyNumberFormat="1" applyFont="1" applyBorder="1" applyAlignment="1">
      <alignment vertical="center" wrapText="1"/>
    </xf>
    <xf numFmtId="6" fontId="25" fillId="0" borderId="19" xfId="1" applyNumberFormat="1" applyFont="1" applyBorder="1" applyAlignment="1">
      <alignment vertical="center" wrapText="1"/>
    </xf>
    <xf numFmtId="6" fontId="25" fillId="0" borderId="53" xfId="1" applyNumberFormat="1" applyFont="1" applyBorder="1" applyAlignment="1">
      <alignment vertical="center" wrapText="1"/>
    </xf>
    <xf numFmtId="164" fontId="25" fillId="0" borderId="16" xfId="0" applyFont="1" applyBorder="1" applyAlignment="1">
      <alignment horizontal="center" vertical="center" wrapText="1"/>
    </xf>
    <xf numFmtId="164" fontId="25" fillId="0" borderId="12" xfId="0" applyFont="1" applyBorder="1" applyAlignment="1">
      <alignment horizontal="center" vertical="center" wrapText="1"/>
    </xf>
    <xf numFmtId="164" fontId="38" fillId="0" borderId="19" xfId="0" applyFont="1" applyBorder="1" applyAlignment="1">
      <alignment vertical="center" wrapText="1"/>
    </xf>
    <xf numFmtId="164" fontId="38" fillId="0" borderId="12" xfId="0" applyFont="1" applyBorder="1" applyAlignment="1">
      <alignment vertical="center" wrapText="1"/>
    </xf>
    <xf numFmtId="164" fontId="25" fillId="0" borderId="16" xfId="0" applyFont="1" applyBorder="1" applyAlignment="1">
      <alignment horizontal="left" vertical="center" wrapText="1" indent="1"/>
    </xf>
    <xf numFmtId="164" fontId="25" fillId="0" borderId="19" xfId="0" applyFont="1" applyBorder="1" applyAlignment="1">
      <alignment horizontal="left" vertical="center" wrapText="1" indent="1"/>
    </xf>
    <xf numFmtId="164" fontId="25" fillId="0" borderId="12" xfId="0" applyFont="1" applyBorder="1" applyAlignment="1">
      <alignment horizontal="left" vertical="center" wrapText="1" indent="1"/>
    </xf>
    <xf numFmtId="164" fontId="38" fillId="0" borderId="16" xfId="0" applyFont="1" applyBorder="1" applyAlignment="1">
      <alignment horizontal="left" vertical="center" wrapText="1" indent="1"/>
    </xf>
    <xf numFmtId="164" fontId="38" fillId="0" borderId="19" xfId="0" applyFont="1" applyBorder="1" applyAlignment="1">
      <alignment horizontal="left" vertical="center" wrapText="1" indent="1"/>
    </xf>
    <xf numFmtId="164" fontId="38" fillId="0" borderId="12" xfId="0" applyFont="1" applyBorder="1" applyAlignment="1">
      <alignment horizontal="left" vertical="center" wrapText="1" indent="1"/>
    </xf>
    <xf numFmtId="0" fontId="25" fillId="0" borderId="19" xfId="0" applyNumberFormat="1" applyFont="1" applyBorder="1" applyAlignment="1">
      <alignment horizontal="center" vertic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16" xfId="0" applyNumberFormat="1" applyFont="1" applyBorder="1" applyAlignment="1">
      <alignment horizontal="center" vertical="center"/>
    </xf>
    <xf numFmtId="164" fontId="40" fillId="11" borderId="0" xfId="0" applyFont="1" applyFill="1" applyAlignment="1" applyProtection="1">
      <alignment horizontal="center" vertical="center"/>
      <protection hidden="1"/>
    </xf>
    <xf numFmtId="164" fontId="25" fillId="0" borderId="39" xfId="0" applyFont="1" applyBorder="1" applyAlignment="1">
      <alignment horizontal="center" vertical="center" wrapText="1"/>
    </xf>
    <xf numFmtId="164" fontId="41" fillId="11" borderId="32" xfId="0" applyFont="1" applyFill="1" applyBorder="1" applyAlignment="1">
      <alignment vertical="center" wrapText="1"/>
    </xf>
    <xf numFmtId="164" fontId="41" fillId="11" borderId="33" xfId="0" applyFont="1" applyFill="1" applyBorder="1" applyAlignment="1">
      <alignment vertical="center" wrapText="1"/>
    </xf>
    <xf numFmtId="164" fontId="41" fillId="11" borderId="34" xfId="0" applyFont="1" applyFill="1" applyBorder="1" applyAlignment="1">
      <alignment vertical="center" wrapText="1"/>
    </xf>
    <xf numFmtId="164" fontId="35" fillId="4" borderId="13" xfId="0" applyFont="1" applyFill="1" applyBorder="1" applyAlignment="1" applyProtection="1">
      <alignment horizontal="center" vertical="center"/>
      <protection hidden="1"/>
    </xf>
    <xf numFmtId="164" fontId="35" fillId="4" borderId="15" xfId="0" applyFont="1" applyFill="1" applyBorder="1" applyAlignment="1" applyProtection="1">
      <alignment horizontal="center" vertical="center"/>
      <protection hidden="1"/>
    </xf>
    <xf numFmtId="164" fontId="35" fillId="4" borderId="14" xfId="0" applyFont="1" applyFill="1" applyBorder="1" applyAlignment="1" applyProtection="1">
      <alignment horizontal="center" vertical="center"/>
      <protection hidden="1"/>
    </xf>
    <xf numFmtId="164" fontId="25" fillId="0" borderId="57" xfId="0" applyFont="1" applyBorder="1" applyAlignment="1">
      <alignment horizontal="left" vertical="center" wrapText="1"/>
    </xf>
    <xf numFmtId="164" fontId="25" fillId="0" borderId="53" xfId="0" applyFont="1" applyBorder="1" applyAlignment="1">
      <alignment horizontal="left" vertical="center" wrapText="1"/>
    </xf>
    <xf numFmtId="164" fontId="28" fillId="0" borderId="57" xfId="0" applyFont="1" applyBorder="1" applyAlignment="1">
      <alignment horizontal="center" vertical="center"/>
    </xf>
    <xf numFmtId="164" fontId="37" fillId="0" borderId="57" xfId="0" applyFont="1" applyBorder="1" applyAlignment="1">
      <alignment vertical="center" wrapText="1"/>
    </xf>
    <xf numFmtId="164" fontId="37" fillId="0" borderId="19" xfId="0" applyFont="1" applyBorder="1" applyAlignment="1">
      <alignment vertical="center" wrapText="1"/>
    </xf>
    <xf numFmtId="164" fontId="37" fillId="0" borderId="53" xfId="0" applyFont="1" applyBorder="1" applyAlignment="1">
      <alignment vertical="center" wrapText="1"/>
    </xf>
    <xf numFmtId="164" fontId="25" fillId="0" borderId="46" xfId="0" applyFont="1" applyBorder="1" applyAlignment="1">
      <alignment horizontal="center" vertical="center"/>
    </xf>
    <xf numFmtId="164" fontId="25" fillId="0" borderId="47" xfId="0" applyFont="1" applyBorder="1" applyAlignment="1">
      <alignment horizontal="center" vertical="center"/>
    </xf>
    <xf numFmtId="164" fontId="25" fillId="0" borderId="48" xfId="0" applyFont="1" applyBorder="1" applyAlignment="1">
      <alignment horizontal="center" vertical="center"/>
    </xf>
    <xf numFmtId="164" fontId="25" fillId="0" borderId="46" xfId="0" applyFont="1" applyBorder="1" applyAlignment="1">
      <alignment horizontal="left" vertical="center" wrapText="1"/>
    </xf>
    <xf numFmtId="164" fontId="25" fillId="0" borderId="47" xfId="0" applyFont="1" applyBorder="1" applyAlignment="1">
      <alignment horizontal="left" vertical="center" wrapText="1"/>
    </xf>
    <xf numFmtId="164" fontId="25" fillId="0" borderId="48" xfId="0" applyFont="1" applyBorder="1" applyAlignment="1">
      <alignment horizontal="left" vertical="center" wrapText="1"/>
    </xf>
    <xf numFmtId="164" fontId="25" fillId="0" borderId="44" xfId="0" applyFont="1" applyBorder="1" applyAlignment="1">
      <alignment horizontal="left" vertical="center" wrapText="1"/>
    </xf>
    <xf numFmtId="164" fontId="25" fillId="0" borderId="46" xfId="0" applyFont="1" applyBorder="1" applyAlignment="1">
      <alignment horizontal="center" vertical="center" wrapText="1"/>
    </xf>
    <xf numFmtId="164" fontId="25" fillId="0" borderId="47" xfId="0" applyFont="1" applyBorder="1" applyAlignment="1">
      <alignment horizontal="center" vertical="center" wrapText="1"/>
    </xf>
    <xf numFmtId="164" fontId="25" fillId="0" borderId="48" xfId="0" applyFont="1" applyBorder="1" applyAlignment="1">
      <alignment horizontal="center" vertical="center" wrapText="1"/>
    </xf>
    <xf numFmtId="164" fontId="25" fillId="0" borderId="67" xfId="0" applyFont="1" applyBorder="1" applyAlignment="1">
      <alignment horizontal="left" vertical="center" wrapText="1"/>
    </xf>
    <xf numFmtId="164" fontId="25" fillId="0" borderId="72" xfId="0" applyFont="1" applyBorder="1" applyAlignment="1">
      <alignment horizontal="left" vertical="center" wrapText="1"/>
    </xf>
    <xf numFmtId="164" fontId="25" fillId="0" borderId="74" xfId="0" applyFont="1" applyBorder="1" applyAlignment="1">
      <alignment horizontal="left" vertical="center" wrapText="1"/>
    </xf>
    <xf numFmtId="164" fontId="25" fillId="0" borderId="69" xfId="0" applyFont="1" applyBorder="1" applyAlignment="1">
      <alignment horizontal="center" vertical="center" wrapText="1"/>
    </xf>
    <xf numFmtId="164" fontId="25" fillId="0" borderId="75" xfId="0" applyFont="1" applyBorder="1" applyAlignment="1">
      <alignment horizontal="center" vertical="center" wrapText="1"/>
    </xf>
    <xf numFmtId="164" fontId="25" fillId="10" borderId="67" xfId="0" applyFont="1" applyFill="1" applyBorder="1" applyAlignment="1">
      <alignment horizontal="left" vertical="center" wrapText="1"/>
    </xf>
    <xf numFmtId="164" fontId="25" fillId="10" borderId="72" xfId="0" applyFont="1" applyFill="1" applyBorder="1" applyAlignment="1">
      <alignment horizontal="left" vertical="center" wrapText="1"/>
    </xf>
    <xf numFmtId="164" fontId="25" fillId="10" borderId="74" xfId="0" applyFont="1" applyFill="1" applyBorder="1" applyAlignment="1">
      <alignment horizontal="left" vertical="center" wrapText="1"/>
    </xf>
    <xf numFmtId="164" fontId="38" fillId="0" borderId="19" xfId="0" applyFont="1" applyBorder="1" applyAlignment="1">
      <alignment horizontal="left" vertical="center" wrapText="1"/>
    </xf>
    <xf numFmtId="164" fontId="38" fillId="0" borderId="12" xfId="0" applyFont="1" applyBorder="1" applyAlignment="1">
      <alignment horizontal="left" vertical="center" wrapText="1"/>
    </xf>
    <xf numFmtId="164" fontId="25" fillId="0" borderId="84" xfId="0" applyFont="1" applyBorder="1" applyAlignment="1">
      <alignment horizontal="center" vertical="center" wrapText="1"/>
    </xf>
    <xf numFmtId="164" fontId="25" fillId="0" borderId="87" xfId="0" applyFont="1" applyBorder="1" applyAlignment="1">
      <alignment horizontal="center" vertical="center" wrapText="1"/>
    </xf>
    <xf numFmtId="164" fontId="25" fillId="0" borderId="88" xfId="0" applyFont="1" applyBorder="1" applyAlignment="1">
      <alignment horizontal="center" vertical="center" wrapText="1"/>
    </xf>
    <xf numFmtId="164" fontId="25" fillId="0" borderId="85" xfId="0" applyFont="1" applyBorder="1" applyAlignment="1">
      <alignment horizontal="center" vertical="center" wrapText="1"/>
    </xf>
    <xf numFmtId="164" fontId="25" fillId="0" borderId="43" xfId="0" applyFont="1" applyBorder="1" applyAlignment="1">
      <alignment horizontal="center" vertical="center" wrapText="1"/>
    </xf>
    <xf numFmtId="164" fontId="25" fillId="0" borderId="89" xfId="0" applyFont="1" applyBorder="1" applyAlignment="1">
      <alignment horizontal="center" vertical="center" wrapText="1"/>
    </xf>
    <xf numFmtId="49" fontId="25" fillId="0" borderId="69" xfId="0" applyNumberFormat="1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49" fontId="25" fillId="0" borderId="75" xfId="0" applyNumberFormat="1" applyFont="1" applyBorder="1" applyAlignment="1">
      <alignment horizontal="center" vertical="center" wrapText="1"/>
    </xf>
    <xf numFmtId="164" fontId="41" fillId="12" borderId="22" xfId="0" applyFont="1" applyFill="1" applyBorder="1" applyAlignment="1">
      <alignment horizontal="left" vertical="center" wrapText="1"/>
    </xf>
    <xf numFmtId="164" fontId="41" fillId="12" borderId="0" xfId="0" applyFont="1" applyFill="1" applyAlignment="1">
      <alignment horizontal="left" vertical="center" wrapText="1"/>
    </xf>
    <xf numFmtId="164" fontId="41" fillId="12" borderId="38" xfId="0" applyFont="1" applyFill="1" applyBorder="1" applyAlignment="1">
      <alignment horizontal="left" vertical="center" wrapText="1"/>
    </xf>
    <xf numFmtId="164" fontId="25" fillId="10" borderId="46" xfId="0" applyFont="1" applyFill="1" applyBorder="1" applyAlignment="1">
      <alignment horizontal="left" vertical="center" wrapText="1"/>
    </xf>
    <xf numFmtId="164" fontId="25" fillId="10" borderId="47" xfId="0" applyFont="1" applyFill="1" applyBorder="1" applyAlignment="1">
      <alignment horizontal="left" vertical="center" wrapText="1"/>
    </xf>
    <xf numFmtId="164" fontId="25" fillId="10" borderId="48" xfId="0" applyFont="1" applyFill="1" applyBorder="1" applyAlignment="1">
      <alignment horizontal="left" vertical="center" wrapText="1"/>
    </xf>
    <xf numFmtId="164" fontId="25" fillId="0" borderId="84" xfId="0" applyFont="1" applyBorder="1" applyAlignment="1">
      <alignment horizontal="left" vertical="center" wrapText="1"/>
    </xf>
    <xf numFmtId="164" fontId="25" fillId="0" borderId="87" xfId="0" applyFont="1" applyBorder="1" applyAlignment="1">
      <alignment horizontal="left" vertical="center" wrapText="1"/>
    </xf>
    <xf numFmtId="164" fontId="25" fillId="0" borderId="88" xfId="0" applyFont="1" applyBorder="1" applyAlignment="1">
      <alignment horizontal="left" vertical="center" wrapText="1"/>
    </xf>
    <xf numFmtId="164" fontId="41" fillId="12" borderId="17" xfId="0" applyFont="1" applyFill="1" applyBorder="1" applyAlignment="1">
      <alignment horizontal="left" vertical="center" wrapText="1"/>
    </xf>
    <xf numFmtId="164" fontId="41" fillId="12" borderId="31" xfId="0" applyFont="1" applyFill="1" applyBorder="1" applyAlignment="1">
      <alignment horizontal="left" vertical="center" wrapText="1"/>
    </xf>
    <xf numFmtId="164" fontId="41" fillId="12" borderId="49" xfId="0" applyFont="1" applyFill="1" applyBorder="1" applyAlignment="1">
      <alignment horizontal="left" vertical="center" wrapText="1"/>
    </xf>
    <xf numFmtId="164" fontId="27" fillId="0" borderId="13" xfId="0" applyFont="1" applyBorder="1" applyAlignment="1">
      <alignment horizontal="right" vertical="center" wrapText="1" indent="1"/>
    </xf>
    <xf numFmtId="164" fontId="27" fillId="0" borderId="14" xfId="0" applyFont="1" applyBorder="1" applyAlignment="1">
      <alignment horizontal="right" vertical="center" wrapText="1" indent="1"/>
    </xf>
    <xf numFmtId="164" fontId="40" fillId="12" borderId="0" xfId="0" applyFont="1" applyFill="1" applyAlignment="1" applyProtection="1">
      <alignment horizontal="center"/>
      <protection hidden="1"/>
    </xf>
    <xf numFmtId="164" fontId="40" fillId="12" borderId="0" xfId="0" applyFont="1" applyFill="1" applyAlignment="1" applyProtection="1">
      <alignment horizontal="center" vertical="top"/>
      <protection hidden="1"/>
    </xf>
    <xf numFmtId="164" fontId="30" fillId="0" borderId="67" xfId="0" applyFont="1" applyBorder="1" applyAlignment="1" applyProtection="1">
      <alignment horizontal="left" vertical="center"/>
      <protection hidden="1"/>
    </xf>
    <xf numFmtId="164" fontId="30" fillId="0" borderId="72" xfId="0" applyFont="1" applyBorder="1" applyAlignment="1" applyProtection="1">
      <alignment horizontal="left" vertical="center"/>
      <protection hidden="1"/>
    </xf>
    <xf numFmtId="164" fontId="30" fillId="0" borderId="74" xfId="0" applyFont="1" applyBorder="1" applyAlignment="1" applyProtection="1">
      <alignment horizontal="left" vertical="center"/>
      <protection hidden="1"/>
    </xf>
    <xf numFmtId="164" fontId="38" fillId="9" borderId="16" xfId="0" applyFont="1" applyFill="1" applyBorder="1" applyAlignment="1">
      <alignment horizontal="left" vertical="center" wrapText="1" indent="1"/>
    </xf>
    <xf numFmtId="164" fontId="38" fillId="9" borderId="19" xfId="0" applyFont="1" applyFill="1" applyBorder="1" applyAlignment="1">
      <alignment horizontal="left" vertical="center" wrapText="1" indent="1"/>
    </xf>
    <xf numFmtId="164" fontId="38" fillId="9" borderId="12" xfId="0" applyFont="1" applyFill="1" applyBorder="1" applyAlignment="1">
      <alignment horizontal="left" vertical="center" wrapText="1" indent="1"/>
    </xf>
    <xf numFmtId="164" fontId="38" fillId="9" borderId="16" xfId="0" applyFont="1" applyFill="1" applyBorder="1" applyAlignment="1">
      <alignment vertical="center" wrapText="1"/>
    </xf>
    <xf numFmtId="164" fontId="38" fillId="9" borderId="19" xfId="0" applyFont="1" applyFill="1" applyBorder="1" applyAlignment="1">
      <alignment vertical="center" wrapText="1"/>
    </xf>
    <xf numFmtId="164" fontId="38" fillId="9" borderId="12" xfId="0" applyFont="1" applyFill="1" applyBorder="1" applyAlignment="1">
      <alignment vertical="center" wrapText="1"/>
    </xf>
    <xf numFmtId="164" fontId="38" fillId="7" borderId="19" xfId="0" applyFont="1" applyFill="1" applyBorder="1" applyAlignment="1">
      <alignment vertical="center" wrapText="1"/>
    </xf>
    <xf numFmtId="164" fontId="38" fillId="7" borderId="12" xfId="0" applyFont="1" applyFill="1" applyBorder="1" applyAlignment="1">
      <alignment vertical="center" wrapText="1"/>
    </xf>
    <xf numFmtId="164" fontId="17" fillId="7" borderId="0" xfId="0" applyFont="1" applyFill="1" applyAlignment="1" applyProtection="1">
      <alignment horizontal="center"/>
      <protection hidden="1"/>
    </xf>
    <xf numFmtId="164" fontId="17" fillId="7" borderId="0" xfId="0" applyFont="1" applyFill="1" applyAlignment="1" applyProtection="1">
      <alignment horizontal="center" vertical="top"/>
      <protection hidden="1"/>
    </xf>
    <xf numFmtId="164" fontId="27" fillId="8" borderId="13" xfId="0" applyFont="1" applyFill="1" applyBorder="1" applyAlignment="1">
      <alignment horizontal="left" vertical="center" wrapText="1"/>
    </xf>
    <xf numFmtId="164" fontId="27" fillId="8" borderId="15" xfId="0" applyFont="1" applyFill="1" applyBorder="1" applyAlignment="1">
      <alignment horizontal="left" vertical="center" wrapText="1"/>
    </xf>
    <xf numFmtId="164" fontId="27" fillId="8" borderId="14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 customBuiltin="1"/>
    <cellStyle name="Normal 2" xfId="2" xr:uid="{00000000-0005-0000-0000-000002000000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</dxfs>
  <tableStyles count="0" defaultTableStyle="TableStyleMedium2" defaultPivotStyle="PivotStyleLight16"/>
  <colors>
    <mruColors>
      <color rgb="FFBDD7EE"/>
      <color rgb="FFFCE4D6"/>
      <color rgb="FFFFFF00"/>
      <color rgb="FF96AB82"/>
      <color rgb="FFFFE699"/>
      <color rgb="FF154562"/>
      <color rgb="FF4472C4"/>
      <color rgb="FFA2B4C6"/>
      <color rgb="FF5F7C94"/>
      <color rgb="FF3256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\dfsroot01\Users\DavidandBeth\Library\Containers\com.microsoft.Excel\Data\Documents\C:\Patriot\04-Projects\91307%20SPOT%20Phase%202\Volume%20Development\Final%20TT%20Sheets\Phase%203\I-140%20NonAdj%20Breakou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CBD602\All%20New%20Interchange-Intersection%20Submittals%20(Phase%20III)%204-29-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\dfsroot01\01-Projects\91506%20SPOT%204%20Analysis\SPOT%204.0%20Tracking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9AAB8E5\SPOT%20O-D%20Template%20-%2007-28-2015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\dfsroot01\Prioritization%202.0\Projects\Urban%20Loops\Mobility%20Fund\Project%20Evaluation\Potential%20Projec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3B90CF5\P3.0%20Existing%20Projects%202-4-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\dfsroot01\Users\DavidandBeth\Library\Containers\com.microsoft.Excel\Data\Documents\P:\Prioritization%204.0\Projects\Initial%20Project%20Scores\P3.0%20Existing%20Projects%202-4-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\dfsroot01\04-Projects\91307%20SPOT%20Phase%202\Volume%20Development\Final%20TT%20Sheets\NCDOT\Regional\IAU&amp;TurnPercent_South_NC-211_NC-73_Foreca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\dfsroot01\Users\DavidandBeth\Library\Containers\com.microsoft.Excel\Data\Documents\C:\currentlaptop\NC\prioritization\p4\evaluations\Initial%20Project%20Scores\P3.0%20Existing%20Projects%202-4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\dfsroot01\Mobility%20Fund\2012%20Solicitation\DRAFT%20Mobility%20Fund%20Scores%20-%206-6-12%20with%20Dat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andBeth/Library/Containers/com.microsoft.Excel/Data/Documents/ncf-data/04-Projects/91307%20SPOT%20Phase%202/QAQC/NCDOT/Volume%20Development/0442/US%2064%20&amp;%20NC%20345%20PEDA%20Requ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\dfsroot01\Users\DavidandBeth\Library\Containers\com.microsoft.Excel\Data\Documents\C:\Patriot\04-Projects\91307%20SPOT%20Phase%202\Volume%20Development\Final%20TT%20Sheets\Phase%203\Futch%20Creek%20NonAdj%20Breakou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\dfsroot01\Users\DavidandBeth\Library\Containers\com.microsoft.Excel\Data\Documents\C:\Patriot\04-Projects\91307%20SPOT%20Phase%202\Volume%20Development\Final%20TT%20Sheets\Phase%203\new\NonAdj%20Breakou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\dfsroot01\Funding%20Scenarios\Spreadsheets\Strategic%20Transportation%20Investments%20MASTER%20Spreadsheet%202-11-14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SECTIO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ess"/>
      <sheetName val="Status"/>
      <sheetName val="Highway"/>
      <sheetName val="Tracking"/>
      <sheetName val="Eliminate"/>
      <sheetName val="Unscoped"/>
      <sheetName val="Sheet2"/>
      <sheetName val="Sheet3"/>
      <sheetName val="TTS-Output"/>
      <sheetName val="Configur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New Location</v>
          </cell>
          <cell r="B2" t="str">
            <v>Diamond</v>
          </cell>
        </row>
        <row r="3">
          <cell r="A3" t="str">
            <v>At-Grade Intersection</v>
          </cell>
          <cell r="B3" t="str">
            <v>Diamond with 1 loop (constrained)</v>
          </cell>
        </row>
        <row r="4">
          <cell r="A4" t="str">
            <v>Grade-Separation</v>
          </cell>
          <cell r="B4" t="str">
            <v>Diamond with 2 loops (constrained)</v>
          </cell>
        </row>
        <row r="5">
          <cell r="A5" t="str">
            <v>Diamond</v>
          </cell>
          <cell r="B5" t="str">
            <v>Diamond with 1 loop (room for loop)</v>
          </cell>
        </row>
        <row r="6">
          <cell r="A6" t="str">
            <v>Diamond with 1 loop</v>
          </cell>
          <cell r="B6" t="str">
            <v>Diamond with 2 loops (room for 2 loops)</v>
          </cell>
        </row>
        <row r="7">
          <cell r="A7" t="str">
            <v>Diamond with 2 loops</v>
          </cell>
          <cell r="B7" t="str">
            <v>Tight Urban Diamond</v>
          </cell>
        </row>
        <row r="8">
          <cell r="A8" t="str">
            <v>Tight Urban Diamond</v>
          </cell>
          <cell r="B8" t="str">
            <v>Single Point Urban Interchange</v>
          </cell>
        </row>
        <row r="9">
          <cell r="A9" t="str">
            <v>Single Point Urban Interchange</v>
          </cell>
          <cell r="B9" t="str">
            <v>Diverging Diamond</v>
          </cell>
        </row>
        <row r="10">
          <cell r="A10" t="str">
            <v>Diverging Diamond</v>
          </cell>
          <cell r="B10" t="str">
            <v>Modern Roundabout</v>
          </cell>
        </row>
        <row r="11">
          <cell r="A11" t="str">
            <v>Modern Roundabout</v>
          </cell>
          <cell r="B11" t="str">
            <v>Split Diamond</v>
          </cell>
        </row>
        <row r="12">
          <cell r="A12" t="str">
            <v>Split Diamond</v>
          </cell>
          <cell r="B12" t="str">
            <v>Half Clover</v>
          </cell>
        </row>
        <row r="13">
          <cell r="A13" t="str">
            <v>Half Clover</v>
          </cell>
          <cell r="B13" t="str">
            <v>Trumpet</v>
          </cell>
        </row>
        <row r="14">
          <cell r="A14" t="str">
            <v>Trumpet</v>
          </cell>
          <cell r="B14" t="str">
            <v>Cloverleaf with 2 Collector-Distributors</v>
          </cell>
        </row>
        <row r="15">
          <cell r="A15" t="str">
            <v>Cloverleaf</v>
          </cell>
          <cell r="B15" t="str">
            <v>Cloverleaf with 4 Collector-Distributors</v>
          </cell>
        </row>
        <row r="16">
          <cell r="A16" t="str">
            <v>Cloverleaf with 2 Collector-Distributors</v>
          </cell>
          <cell r="B16" t="str">
            <v>Directional - 1 Flyover Ramp and 3 Loops</v>
          </cell>
        </row>
        <row r="17">
          <cell r="A17" t="str">
            <v>Cloverleaf with 4 Collector-Distributors</v>
          </cell>
          <cell r="B17" t="str">
            <v>Directional - 1 Flyover Ramp and 3 Loops with 1 Collector-Distributor</v>
          </cell>
        </row>
        <row r="18">
          <cell r="A18" t="str">
            <v>Directional - 1 Flyover Ramp and 3 Loops</v>
          </cell>
          <cell r="B18" t="str">
            <v>Directional - 1 Flyover Ramp and 3 Loops with 2 Collector-Distributors</v>
          </cell>
        </row>
        <row r="19">
          <cell r="A19" t="str">
            <v>Directional - 1 Flyover Ramp and 3 Loops with 1 Collector-Distributor</v>
          </cell>
          <cell r="B19" t="str">
            <v>Directional - 2 Flyover Ramps and 2 Loops</v>
          </cell>
        </row>
        <row r="20">
          <cell r="A20" t="str">
            <v>Directional - 2 Flyover Ramps and 2 Loops</v>
          </cell>
          <cell r="B20" t="str">
            <v>Directional - 3 Flyover Ramps and 1 Loop</v>
          </cell>
        </row>
        <row r="21">
          <cell r="A21" t="str">
            <v>Directional -3 Flyover Ramps and 1 Loop</v>
          </cell>
          <cell r="B21" t="str">
            <v>4 Flyover Ramps</v>
          </cell>
        </row>
        <row r="22">
          <cell r="B22" t="str">
            <v>Turbine</v>
          </cell>
        </row>
        <row r="23">
          <cell r="B23" t="str">
            <v>Quadrant with Grade Separation</v>
          </cell>
        </row>
        <row r="24">
          <cell r="B24" t="str">
            <v>Main Line over Cross Street</v>
          </cell>
        </row>
        <row r="25">
          <cell r="B25" t="str">
            <v>Main Line over Railroad</v>
          </cell>
        </row>
        <row r="26">
          <cell r="B26" t="str">
            <v>Cross Street over Main Line</v>
          </cell>
        </row>
        <row r="27">
          <cell r="B27" t="str">
            <v>Railroad over Mainline (1 Track)</v>
          </cell>
        </row>
        <row r="28">
          <cell r="B28" t="str">
            <v>Railroad over Mainline (2 Tracks)</v>
          </cell>
        </row>
        <row r="29">
          <cell r="B29" t="str">
            <v>Railroad over Mainline (3Tracks)</v>
          </cell>
        </row>
        <row r="30">
          <cell r="B30" t="str">
            <v>Railroad over Mainline (4 Tracks)</v>
          </cell>
        </row>
        <row r="31">
          <cell r="B31" t="str">
            <v>Directional Cross-Over with 1-Lane Bulb Outs (Superstreet)</v>
          </cell>
        </row>
        <row r="32">
          <cell r="B32" t="str">
            <v>Directional Cross-Over  2-Lane Bulb Outs with Signals (Superstreet)</v>
          </cell>
        </row>
        <row r="33">
          <cell r="B33" t="str">
            <v>1 Lane Roundabout</v>
          </cell>
        </row>
        <row r="34">
          <cell r="B34" t="str">
            <v>2 Lane Roundabout</v>
          </cell>
        </row>
        <row r="35">
          <cell r="B35" t="str">
            <v>At-grade Quadrant (1 quadrant)</v>
          </cell>
        </row>
        <row r="36">
          <cell r="B36" t="str">
            <v>Add 1 Flyover (1 Lane)</v>
          </cell>
        </row>
        <row r="37">
          <cell r="B37" t="str">
            <v>Add 1 Flyover (1 Lane) and High-Speed Ramp</v>
          </cell>
        </row>
        <row r="38">
          <cell r="B38" t="str">
            <v>Add 1 turn lane</v>
          </cell>
        </row>
        <row r="39">
          <cell r="B39" t="str">
            <v>Add 2 turn lanes</v>
          </cell>
        </row>
        <row r="40">
          <cell r="B40" t="str">
            <v>Add 3 turn lanes</v>
          </cell>
        </row>
        <row r="41">
          <cell r="B41" t="str">
            <v>Add 4 turn lanes</v>
          </cell>
        </row>
        <row r="42">
          <cell r="B42" t="str">
            <v>Add 5 turn lanes</v>
          </cell>
        </row>
        <row r="43">
          <cell r="B43" t="str">
            <v>Add 6 turn lanes</v>
          </cell>
        </row>
        <row r="44">
          <cell r="B44" t="str">
            <v>Add 7 turn lanes</v>
          </cell>
        </row>
        <row r="45">
          <cell r="B45" t="str">
            <v>Add 8 turn lanes</v>
          </cell>
        </row>
        <row r="46">
          <cell r="B46" t="str">
            <v>Add 9 turn lanes</v>
          </cell>
        </row>
        <row r="47">
          <cell r="B47" t="str">
            <v>Add 10 turn lanes</v>
          </cell>
        </row>
        <row r="48">
          <cell r="B48" t="str">
            <v>Add 11 turn lanes</v>
          </cell>
        </row>
        <row r="49">
          <cell r="B49" t="str">
            <v>Add 12 turn lanes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AU_Directiona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eptual Schedule 4-19-11 NLO"/>
      <sheetName val="Conceptual Schedule 4-19-11 LO"/>
      <sheetName val="Conceptual Schedule 4-18-11"/>
      <sheetName val="Project Scoring 4-19-11"/>
      <sheetName val="Project Scoring 4-13-11"/>
      <sheetName val="Sheet1"/>
      <sheetName val="Southern+Eastern Wake"/>
      <sheetName val="Southern Wake R-2721 No-Toll"/>
      <sheetName val="Greenville SW Bypass R-2250B+C"/>
      <sheetName val="Greenville SW Bypass R-2250C"/>
      <sheetName val="WS Beltway U-2579B+C"/>
      <sheetName val="I-85 Widening Durham I-4743A"/>
      <sheetName val="US 70 Durham"/>
      <sheetName val="I-295 U-2519CA"/>
      <sheetName val="I-2513A I-26 Widen"/>
      <sheetName val="Cape Fear Skyway"/>
      <sheetName val="Southern Wake"/>
      <sheetName val="I-85 Yadkin River"/>
      <sheetName val="Garden Pkwy"/>
      <sheetName val="Mid-Currituck"/>
      <sheetName val="I-485 R-4902"/>
      <sheetName val="I-140 R-2633B"/>
      <sheetName val="I-295 U-2519CB"/>
      <sheetName val="East End Conn U-0071"/>
      <sheetName val="I-840 R-2524D West"/>
      <sheetName val="I-840 R-2524C West"/>
      <sheetName val="I-840 R-2525C East"/>
      <sheetName val="I-840 R-2525B East"/>
      <sheetName val="WS Beltway U-2579B"/>
      <sheetName val="I-40 Wade to US 1"/>
      <sheetName val="I-85 I-3802 ALL"/>
      <sheetName val="I-85 I-3802A"/>
      <sheetName val="I-85 I-3802B"/>
      <sheetName val="I-77 Meck North"/>
      <sheetName val="I-77 Iredell"/>
      <sheetName val="Independence Blvd"/>
      <sheetName val="Greenville SW Byp"/>
      <sheetName val="WS Beltway"/>
      <sheetName val="US 321 Hickory"/>
      <sheetName val="NC 54 Durham"/>
      <sheetName val="US 70 James City"/>
      <sheetName val="US 70 Havelock Byp"/>
      <sheetName val="NC 33"/>
      <sheetName val="US 64 Interchange"/>
      <sheetName val="US 64 Superstreet"/>
      <sheetName val="US 401 Superstreet"/>
      <sheetName val="Wilm Signal System"/>
      <sheetName val="I-26 Conn"/>
      <sheetName val="I-26 Conn-Sec B"/>
      <sheetName val="TTA-Lt Rail"/>
      <sheetName val="Lynx Red Line"/>
      <sheetName val="Lynx Blue Line Ext."/>
      <sheetName val="Pembroke Turn"/>
      <sheetName val="Hillsboro Station-old"/>
      <sheetName val="Hillsboro Station"/>
      <sheetName val="Tobacco Trail"/>
      <sheetName val="Ferry"/>
      <sheetName val="Congested_Speed Valu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Comparative</v>
          </cell>
        </row>
        <row r="2">
          <cell r="A2" t="str">
            <v>Ranges</v>
          </cell>
        </row>
        <row r="3">
          <cell r="A3" t="str">
            <v>Capped at 200M</v>
          </cell>
        </row>
        <row r="4">
          <cell r="A4" t="str">
            <v>Capped at 300M</v>
          </cell>
        </row>
        <row r="5">
          <cell r="A5" t="str">
            <v>No Cap</v>
          </cell>
        </row>
        <row r="6">
          <cell r="A6" t="str">
            <v>Original-Capped at 100M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Freeway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 optio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 option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SECTION"/>
      <sheetName val="ITERATION"/>
      <sheetName val="ITERATION3"/>
      <sheetName val="ITERATION2"/>
      <sheetName val="ITERATION4"/>
      <sheetName val="RESULTS"/>
    </sheetNames>
    <sheetDataSet>
      <sheetData sheetId="0">
        <row r="30">
          <cell r="C30" t="str">
            <v>NC-211</v>
          </cell>
        </row>
        <row r="34">
          <cell r="C34" t="str">
            <v>Southern intersection of NC-211 and NC-73</v>
          </cell>
        </row>
      </sheetData>
      <sheetData sheetId="1" refreshError="1"/>
      <sheetData sheetId="2" refreshError="1"/>
      <sheetData sheetId="3" refreshError="1"/>
      <sheetData sheetId="4">
        <row r="536">
          <cell r="F536">
            <v>55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 option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Info"/>
      <sheetName val="Project Data"/>
      <sheetName val="SpecImp"/>
      <sheetName val="Multimodal-Intermodal"/>
      <sheetName val="Drop down options"/>
      <sheetName val="FuncClassCodes"/>
      <sheetName val="CongestionFactor"/>
    </sheetNames>
    <sheetDataSet>
      <sheetData sheetId="0"/>
      <sheetData sheetId="1"/>
      <sheetData sheetId="2">
        <row r="2">
          <cell r="A2" t="str">
            <v>Widen Existing Roadway</v>
          </cell>
        </row>
        <row r="3">
          <cell r="A3" t="str">
            <v>Upgrade Arterial to Freeway/Expressway</v>
          </cell>
        </row>
        <row r="4">
          <cell r="A4" t="str">
            <v>Upgrade Expressway to Freeway</v>
          </cell>
        </row>
        <row r="5">
          <cell r="A5" t="str">
            <v>Upgrade Arterial to Superstreet</v>
          </cell>
        </row>
        <row r="6">
          <cell r="A6" t="str">
            <v>Construct Roadway on New Location</v>
          </cell>
        </row>
        <row r="7">
          <cell r="A7" t="str">
            <v>Widen Existing Roadway and Construct Part on New Location</v>
          </cell>
        </row>
        <row r="8">
          <cell r="A8" t="str">
            <v>Upgrade At-grade Intersection to Interchange or Grade Separation</v>
          </cell>
        </row>
        <row r="9">
          <cell r="A9" t="str">
            <v>Improve Interchange</v>
          </cell>
        </row>
        <row r="10">
          <cell r="A10" t="str">
            <v>Convert Grade Separation to Interchange</v>
          </cell>
        </row>
        <row r="11">
          <cell r="A11" t="str">
            <v>Improve Intersection</v>
          </cell>
        </row>
        <row r="12">
          <cell r="A12" t="str">
            <v>Access Management</v>
          </cell>
        </row>
        <row r="13">
          <cell r="A13" t="str">
            <v>Ramp Metering</v>
          </cell>
        </row>
        <row r="14">
          <cell r="A14" t="str">
            <v>Citywide Signal System</v>
          </cell>
        </row>
        <row r="15">
          <cell r="A15" t="str">
            <v>Closed Loop Signal System</v>
          </cell>
        </row>
        <row r="16">
          <cell r="A16" t="str">
            <v>Install Cameras and DMS</v>
          </cell>
        </row>
        <row r="17">
          <cell r="A17" t="str">
            <v>Public Transportation Project</v>
          </cell>
        </row>
        <row r="18">
          <cell r="A18" t="str">
            <v>Rail Project</v>
          </cell>
        </row>
        <row r="19">
          <cell r="A19" t="str">
            <v>Aviation Project</v>
          </cell>
        </row>
      </sheetData>
      <sheetData sheetId="3">
        <row r="2">
          <cell r="A2" t="str">
            <v>None</v>
          </cell>
        </row>
      </sheetData>
      <sheetData sheetId="4">
        <row r="2">
          <cell r="D2" t="str">
            <v>Arterial</v>
          </cell>
          <cell r="K2" t="str">
            <v>Albemarle RPO</v>
          </cell>
          <cell r="L2" t="str">
            <v>01</v>
          </cell>
          <cell r="Q2" t="str">
            <v>Alamance</v>
          </cell>
        </row>
        <row r="3">
          <cell r="K3" t="str">
            <v>Burlington-Graham Urban Area MPO</v>
          </cell>
          <cell r="L3" t="str">
            <v>02</v>
          </cell>
          <cell r="Q3" t="str">
            <v>Alexander</v>
          </cell>
        </row>
        <row r="4">
          <cell r="K4" t="str">
            <v>Cabarrus-Rowan Urban Area MPO</v>
          </cell>
          <cell r="L4" t="str">
            <v>03</v>
          </cell>
          <cell r="Q4" t="str">
            <v>Alleghany</v>
          </cell>
        </row>
        <row r="5">
          <cell r="K5" t="str">
            <v>Cape Fear RPO</v>
          </cell>
          <cell r="L5" t="str">
            <v>04</v>
          </cell>
          <cell r="Q5" t="str">
            <v>Anson</v>
          </cell>
        </row>
        <row r="6">
          <cell r="K6" t="str">
            <v>Capital Area MPO</v>
          </cell>
          <cell r="L6" t="str">
            <v>05</v>
          </cell>
          <cell r="Q6" t="str">
            <v>Ashe</v>
          </cell>
        </row>
        <row r="7">
          <cell r="K7" t="str">
            <v>Down East RPO</v>
          </cell>
          <cell r="L7" t="str">
            <v>06</v>
          </cell>
          <cell r="Q7" t="str">
            <v>Avery</v>
          </cell>
        </row>
        <row r="8">
          <cell r="K8" t="str">
            <v>Durham-Chapel Hill-Carrboro MPO</v>
          </cell>
          <cell r="L8" t="str">
            <v>07</v>
          </cell>
          <cell r="Q8" t="str">
            <v>Beaufort</v>
          </cell>
        </row>
        <row r="9">
          <cell r="K9" t="str">
            <v>Eastern Carolina RPO</v>
          </cell>
          <cell r="L9" t="str">
            <v>08</v>
          </cell>
          <cell r="Q9" t="str">
            <v>Bertie</v>
          </cell>
        </row>
        <row r="10">
          <cell r="K10" t="str">
            <v>Fayetteville Area MPO</v>
          </cell>
          <cell r="L10" t="str">
            <v>09</v>
          </cell>
          <cell r="Q10" t="str">
            <v>Bladen</v>
          </cell>
        </row>
        <row r="11">
          <cell r="K11" t="str">
            <v>French Broad River MPO</v>
          </cell>
          <cell r="L11" t="str">
            <v>10</v>
          </cell>
          <cell r="Q11" t="str">
            <v>Brunswick</v>
          </cell>
        </row>
        <row r="12">
          <cell r="K12" t="str">
            <v>Gaston Urban Area MPO</v>
          </cell>
          <cell r="L12" t="str">
            <v>11</v>
          </cell>
          <cell r="Q12" t="str">
            <v>Buncombe</v>
          </cell>
        </row>
        <row r="13">
          <cell r="K13" t="str">
            <v>Goldsboro Urban Area MPO</v>
          </cell>
          <cell r="L13" t="str">
            <v>12</v>
          </cell>
          <cell r="Q13" t="str">
            <v>Burke</v>
          </cell>
        </row>
        <row r="14">
          <cell r="K14" t="str">
            <v>Greater Hickory MPO</v>
          </cell>
          <cell r="L14" t="str">
            <v>13</v>
          </cell>
          <cell r="Q14" t="str">
            <v>Cabarrus</v>
          </cell>
        </row>
        <row r="15">
          <cell r="K15" t="str">
            <v>Greensboro Urban Area MPO</v>
          </cell>
          <cell r="L15" t="str">
            <v>14</v>
          </cell>
          <cell r="Q15" t="str">
            <v>Caldwell</v>
          </cell>
        </row>
        <row r="16">
          <cell r="K16" t="str">
            <v>Greenville Urban Area MPO</v>
          </cell>
          <cell r="Q16" t="str">
            <v>Camden</v>
          </cell>
        </row>
        <row r="17">
          <cell r="K17" t="str">
            <v>High Country RPO</v>
          </cell>
          <cell r="Q17" t="str">
            <v>Carteret</v>
          </cell>
        </row>
        <row r="18">
          <cell r="K18" t="str">
            <v>High Point Urban Area MPO</v>
          </cell>
          <cell r="Q18" t="str">
            <v>Caswell</v>
          </cell>
        </row>
        <row r="19">
          <cell r="K19" t="str">
            <v>Isothermal RPO</v>
          </cell>
          <cell r="Q19" t="str">
            <v>Catawba</v>
          </cell>
        </row>
        <row r="20">
          <cell r="K20" t="str">
            <v>Jacksonville Urban Area MPO</v>
          </cell>
          <cell r="Q20" t="str">
            <v>Chatham</v>
          </cell>
        </row>
        <row r="21">
          <cell r="K21" t="str">
            <v>Kerr Tar RPO</v>
          </cell>
          <cell r="Q21" t="str">
            <v>Cherokee</v>
          </cell>
        </row>
        <row r="22">
          <cell r="K22" t="str">
            <v>Lake Norman RPO</v>
          </cell>
          <cell r="Q22" t="str">
            <v>Chowan</v>
          </cell>
        </row>
        <row r="23">
          <cell r="K23" t="str">
            <v>Land of Sky RPO</v>
          </cell>
          <cell r="Q23" t="str">
            <v>Clay</v>
          </cell>
        </row>
        <row r="24">
          <cell r="K24" t="str">
            <v>Lumber River RPO</v>
          </cell>
          <cell r="Q24" t="str">
            <v>Cleveland</v>
          </cell>
        </row>
        <row r="25">
          <cell r="K25" t="str">
            <v>Mecklenburg-Union MPO</v>
          </cell>
          <cell r="Q25" t="str">
            <v>Columbus</v>
          </cell>
        </row>
        <row r="26">
          <cell r="K26" t="str">
            <v>Mid-Carolina RPO</v>
          </cell>
          <cell r="Q26" t="str">
            <v>Craven</v>
          </cell>
        </row>
        <row r="27">
          <cell r="K27" t="str">
            <v>Mid-East RPO</v>
          </cell>
          <cell r="Q27" t="str">
            <v>Cumberland</v>
          </cell>
        </row>
        <row r="28">
          <cell r="K28" t="str">
            <v>Northwest Piedmont RPO</v>
          </cell>
          <cell r="Q28" t="str">
            <v>Currituck</v>
          </cell>
        </row>
        <row r="29">
          <cell r="K29" t="str">
            <v>Peanut Belt RPO</v>
          </cell>
          <cell r="Q29" t="str">
            <v>Dare</v>
          </cell>
        </row>
        <row r="30">
          <cell r="K30" t="str">
            <v>Piedmont Triad RPO</v>
          </cell>
          <cell r="Q30" t="str">
            <v>Davidson</v>
          </cell>
        </row>
        <row r="31">
          <cell r="K31" t="str">
            <v>Rocky Mount MPO</v>
          </cell>
          <cell r="Q31" t="str">
            <v>Davie</v>
          </cell>
        </row>
        <row r="32">
          <cell r="K32" t="str">
            <v>Rocky River RPO</v>
          </cell>
          <cell r="Q32" t="str">
            <v>Duplin</v>
          </cell>
        </row>
        <row r="33">
          <cell r="K33" t="str">
            <v>Southwestern RPO</v>
          </cell>
          <cell r="Q33" t="str">
            <v>Durham</v>
          </cell>
        </row>
        <row r="34">
          <cell r="K34" t="str">
            <v>Triangle Area RPO</v>
          </cell>
          <cell r="Q34" t="str">
            <v>Edgecombe</v>
          </cell>
        </row>
        <row r="35">
          <cell r="K35" t="str">
            <v>Unifour RPO</v>
          </cell>
          <cell r="Q35" t="str">
            <v>Forsyth</v>
          </cell>
        </row>
        <row r="36">
          <cell r="K36" t="str">
            <v>Upper Coastal Plain RPO</v>
          </cell>
          <cell r="Q36" t="str">
            <v>Franklin</v>
          </cell>
        </row>
        <row r="37">
          <cell r="K37" t="str">
            <v>Wilmington Urban Area MPO</v>
          </cell>
          <cell r="Q37" t="str">
            <v>Gaston</v>
          </cell>
        </row>
        <row r="38">
          <cell r="K38" t="str">
            <v>Winston-Salem Urban Area MPO</v>
          </cell>
          <cell r="Q38" t="str">
            <v>Gates</v>
          </cell>
        </row>
        <row r="39">
          <cell r="Q39" t="str">
            <v>Graham</v>
          </cell>
        </row>
        <row r="40">
          <cell r="Q40" t="str">
            <v>Granville</v>
          </cell>
        </row>
        <row r="41">
          <cell r="Q41" t="str">
            <v>Greene</v>
          </cell>
        </row>
        <row r="42">
          <cell r="Q42" t="str">
            <v>Guilford</v>
          </cell>
        </row>
        <row r="43">
          <cell r="Q43" t="str">
            <v>Halifax</v>
          </cell>
        </row>
        <row r="44">
          <cell r="Q44" t="str">
            <v>Harnett</v>
          </cell>
        </row>
        <row r="45">
          <cell r="Q45" t="str">
            <v>Haywood</v>
          </cell>
        </row>
        <row r="46">
          <cell r="Q46" t="str">
            <v>Henderson</v>
          </cell>
        </row>
        <row r="47">
          <cell r="Q47" t="str">
            <v>Hertford</v>
          </cell>
        </row>
        <row r="48">
          <cell r="Q48" t="str">
            <v>Hoke</v>
          </cell>
        </row>
        <row r="49">
          <cell r="Q49" t="str">
            <v>Hyde</v>
          </cell>
        </row>
        <row r="50">
          <cell r="Q50" t="str">
            <v>Iredell</v>
          </cell>
        </row>
        <row r="51">
          <cell r="Q51" t="str">
            <v>Jackson</v>
          </cell>
        </row>
        <row r="52">
          <cell r="Q52" t="str">
            <v>Johnston</v>
          </cell>
        </row>
        <row r="53">
          <cell r="Q53" t="str">
            <v>Jones</v>
          </cell>
        </row>
        <row r="54">
          <cell r="Q54" t="str">
            <v>Lee</v>
          </cell>
        </row>
        <row r="55">
          <cell r="Q55" t="str">
            <v>Lenoir</v>
          </cell>
        </row>
        <row r="56">
          <cell r="Q56" t="str">
            <v>Lincoln</v>
          </cell>
        </row>
        <row r="57">
          <cell r="Q57" t="str">
            <v>Macon</v>
          </cell>
        </row>
        <row r="58">
          <cell r="Q58" t="str">
            <v>Madison</v>
          </cell>
        </row>
        <row r="59">
          <cell r="Q59" t="str">
            <v>Martin</v>
          </cell>
        </row>
        <row r="60">
          <cell r="Q60" t="str">
            <v>McDowell</v>
          </cell>
        </row>
        <row r="61">
          <cell r="Q61" t="str">
            <v>Mecklenburg</v>
          </cell>
        </row>
        <row r="62">
          <cell r="Q62" t="str">
            <v>Mitchell</v>
          </cell>
        </row>
        <row r="63">
          <cell r="Q63" t="str">
            <v>Montgomery</v>
          </cell>
        </row>
        <row r="64">
          <cell r="Q64" t="str">
            <v>Moore</v>
          </cell>
        </row>
        <row r="65">
          <cell r="Q65" t="str">
            <v>Nash</v>
          </cell>
        </row>
        <row r="66">
          <cell r="Q66" t="str">
            <v>New Hanover</v>
          </cell>
        </row>
        <row r="67">
          <cell r="Q67" t="str">
            <v>Northampton</v>
          </cell>
        </row>
        <row r="68">
          <cell r="Q68" t="str">
            <v>Onslow</v>
          </cell>
        </row>
        <row r="69">
          <cell r="Q69" t="str">
            <v>Orange</v>
          </cell>
        </row>
        <row r="70">
          <cell r="Q70" t="str">
            <v>Pamlico</v>
          </cell>
        </row>
        <row r="71">
          <cell r="Q71" t="str">
            <v>Pasquotank</v>
          </cell>
        </row>
        <row r="72">
          <cell r="Q72" t="str">
            <v>Pender</v>
          </cell>
        </row>
        <row r="73">
          <cell r="Q73" t="str">
            <v>Perquimans</v>
          </cell>
        </row>
        <row r="74">
          <cell r="Q74" t="str">
            <v>Person</v>
          </cell>
        </row>
        <row r="75">
          <cell r="Q75" t="str">
            <v>Pitt</v>
          </cell>
        </row>
        <row r="76">
          <cell r="Q76" t="str">
            <v>Polk</v>
          </cell>
        </row>
        <row r="77">
          <cell r="Q77" t="str">
            <v>Randolph</v>
          </cell>
        </row>
        <row r="78">
          <cell r="Q78" t="str">
            <v>Richmond</v>
          </cell>
        </row>
        <row r="79">
          <cell r="Q79" t="str">
            <v>Robeson</v>
          </cell>
        </row>
        <row r="80">
          <cell r="Q80" t="str">
            <v>Rockingham</v>
          </cell>
        </row>
        <row r="81">
          <cell r="Q81" t="str">
            <v>Rowan</v>
          </cell>
        </row>
        <row r="82">
          <cell r="Q82" t="str">
            <v>Rutherford</v>
          </cell>
        </row>
        <row r="83">
          <cell r="Q83" t="str">
            <v>Sampson</v>
          </cell>
        </row>
        <row r="84">
          <cell r="Q84" t="str">
            <v>Scotland</v>
          </cell>
        </row>
        <row r="85">
          <cell r="Q85" t="str">
            <v>Stanly</v>
          </cell>
        </row>
        <row r="86">
          <cell r="Q86" t="str">
            <v>Stokes</v>
          </cell>
        </row>
        <row r="87">
          <cell r="Q87" t="str">
            <v>Surry</v>
          </cell>
        </row>
        <row r="88">
          <cell r="Q88" t="str">
            <v>Swain</v>
          </cell>
        </row>
        <row r="89">
          <cell r="Q89" t="str">
            <v>Transylvania</v>
          </cell>
        </row>
        <row r="90">
          <cell r="Q90" t="str">
            <v>Tyrrell</v>
          </cell>
        </row>
        <row r="91">
          <cell r="Q91" t="str">
            <v>Union</v>
          </cell>
        </row>
        <row r="92">
          <cell r="Q92" t="str">
            <v>Vance</v>
          </cell>
        </row>
        <row r="93">
          <cell r="Q93" t="str">
            <v>Wake</v>
          </cell>
        </row>
        <row r="94">
          <cell r="Q94" t="str">
            <v>Warren</v>
          </cell>
        </row>
        <row r="95">
          <cell r="Q95" t="str">
            <v>Washington</v>
          </cell>
        </row>
        <row r="96">
          <cell r="Q96" t="str">
            <v>Watauga</v>
          </cell>
        </row>
        <row r="97">
          <cell r="Q97" t="str">
            <v>Wayne</v>
          </cell>
        </row>
        <row r="98">
          <cell r="Q98" t="str">
            <v>Wilkes</v>
          </cell>
        </row>
        <row r="99">
          <cell r="Q99" t="str">
            <v>Wilson</v>
          </cell>
        </row>
        <row r="100">
          <cell r="Q100" t="str">
            <v>Yadkin</v>
          </cell>
        </row>
        <row r="101">
          <cell r="Q101" t="str">
            <v>Yancey</v>
          </cell>
        </row>
      </sheetData>
      <sheetData sheetId="5"/>
      <sheetData sheetId="6">
        <row r="3">
          <cell r="A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SECTIO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SECTI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SECTION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ivision Population"/>
      <sheetName val="P2.0 Projects"/>
      <sheetName val="P2.0 vs P3.0 TREDIS Input Test "/>
      <sheetName val="TREDIS Output at Division Level"/>
      <sheetName val="New Lengths-Google"/>
      <sheetName val="AC-Upgrade Roadway"/>
      <sheetName val="AC-County Tier &amp; Commute Times"/>
      <sheetName val="Statewide Category"/>
      <sheetName val="Regional Category"/>
      <sheetName val="Division Category"/>
      <sheetName val="Project Summary"/>
      <sheetName val="Statewide Category - Programmed"/>
      <sheetName val="Currently Fund, Didn't Make Cut"/>
      <sheetName val="Scenarios Summary"/>
      <sheetName val="Accessibility-Connectivity"/>
      <sheetName val="STRAHNet &amp; Trans. Terminals"/>
      <sheetName val="TREDIS_OCC"/>
      <sheetName val="Specific Improvement"/>
      <sheetName val="CongestionFactor"/>
      <sheetName val="ROW % of CON Costs"/>
      <sheetName val="LaneWidthLookup"/>
      <sheetName val="ShoulderWidthLookup"/>
      <sheetName val="Drop down o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Widen Existing Roadway</v>
          </cell>
        </row>
        <row r="3">
          <cell r="A3" t="str">
            <v>Upgrade Arterial to Freeway/Expressway</v>
          </cell>
        </row>
        <row r="4">
          <cell r="A4" t="str">
            <v>Upgrade Expressway to Freeway</v>
          </cell>
        </row>
        <row r="5">
          <cell r="A5" t="str">
            <v>Upgrade Arterial to Superstreet</v>
          </cell>
        </row>
        <row r="6">
          <cell r="A6" t="str">
            <v>Construct Roadway on New Location</v>
          </cell>
        </row>
        <row r="7">
          <cell r="A7" t="str">
            <v>Widen Existing Roadway and Construct Part on New Location</v>
          </cell>
        </row>
        <row r="8">
          <cell r="A8" t="str">
            <v>Upgrade At-grade Intersection to Interchange or Grade Separation</v>
          </cell>
        </row>
        <row r="9">
          <cell r="A9" t="str">
            <v>Improve Interchange</v>
          </cell>
        </row>
        <row r="10">
          <cell r="A10" t="str">
            <v>Convert Grade Separation to Interchange</v>
          </cell>
        </row>
        <row r="11">
          <cell r="A11" t="str">
            <v>Improve Intersection</v>
          </cell>
        </row>
        <row r="12">
          <cell r="A12" t="str">
            <v>Railroad Crossing</v>
          </cell>
        </row>
        <row r="13">
          <cell r="A13" t="str">
            <v>Access Management</v>
          </cell>
        </row>
        <row r="14">
          <cell r="A14" t="str">
            <v>Ramp Metering</v>
          </cell>
        </row>
        <row r="15">
          <cell r="A15" t="str">
            <v>Citywide Signal System</v>
          </cell>
        </row>
        <row r="16">
          <cell r="A16" t="str">
            <v>Closed Loop Signal System</v>
          </cell>
        </row>
        <row r="17">
          <cell r="A17" t="str">
            <v>IMAP</v>
          </cell>
        </row>
        <row r="18">
          <cell r="A18" t="str">
            <v>Install Cameras and DMS</v>
          </cell>
        </row>
        <row r="19">
          <cell r="A19" t="str">
            <v>Modernize Roadway</v>
          </cell>
        </row>
        <row r="20">
          <cell r="A20" t="str">
            <v>Upgrade Freeway to Interstate Standards</v>
          </cell>
        </row>
      </sheetData>
      <sheetData sheetId="19"/>
      <sheetData sheetId="20"/>
      <sheetData sheetId="21"/>
      <sheetData sheetId="22"/>
      <sheetData sheetId="23">
        <row r="2">
          <cell r="A2" t="str">
            <v>Divided</v>
          </cell>
          <cell r="B2">
            <v>1</v>
          </cell>
          <cell r="D2" t="str">
            <v>Arterial</v>
          </cell>
          <cell r="G2" t="str">
            <v>Existing</v>
          </cell>
          <cell r="H2">
            <v>70</v>
          </cell>
          <cell r="J2" t="str">
            <v>Albemarle RPO</v>
          </cell>
          <cell r="K2" t="str">
            <v>01</v>
          </cell>
          <cell r="M2" t="str">
            <v>Mobility</v>
          </cell>
          <cell r="N2" t="str">
            <v>Statewide</v>
          </cell>
          <cell r="O2" t="str">
            <v>Capacity</v>
          </cell>
        </row>
        <row r="3">
          <cell r="A3" t="str">
            <v>Undivided</v>
          </cell>
          <cell r="B3">
            <v>2</v>
          </cell>
          <cell r="D3" t="str">
            <v>Two-Lane Highway</v>
          </cell>
          <cell r="G3" t="str">
            <v>New Location</v>
          </cell>
          <cell r="H3">
            <v>65</v>
          </cell>
          <cell r="J3" t="str">
            <v>Burlington-Graham Urban Area MPO</v>
          </cell>
          <cell r="K3" t="str">
            <v>02</v>
          </cell>
          <cell r="M3" t="str">
            <v>Infrastructure Health</v>
          </cell>
          <cell r="N3" t="str">
            <v>Regional</v>
          </cell>
          <cell r="O3" t="str">
            <v>Interchange/Intersection</v>
          </cell>
        </row>
        <row r="4">
          <cell r="A4" t="str">
            <v>TWLTL</v>
          </cell>
          <cell r="B4">
            <v>3</v>
          </cell>
          <cell r="D4" t="str">
            <v>Multi-lane Highway</v>
          </cell>
          <cell r="G4" t="str">
            <v>Part Existing, Part New Location</v>
          </cell>
          <cell r="H4">
            <v>60</v>
          </cell>
          <cell r="J4" t="str">
            <v>Cabarrus-Rowan Urban Area MPO</v>
          </cell>
          <cell r="K4" t="str">
            <v>03</v>
          </cell>
          <cell r="N4" t="str">
            <v>Subregional</v>
          </cell>
          <cell r="O4" t="str">
            <v>Corridor Management</v>
          </cell>
        </row>
        <row r="5">
          <cell r="B5">
            <v>4</v>
          </cell>
          <cell r="D5" t="str">
            <v>Freeway</v>
          </cell>
          <cell r="H5">
            <v>55</v>
          </cell>
          <cell r="J5" t="str">
            <v>Cape Fear RPO</v>
          </cell>
          <cell r="K5" t="str">
            <v>04</v>
          </cell>
          <cell r="O5" t="str">
            <v>Signal System</v>
          </cell>
        </row>
        <row r="6">
          <cell r="B6">
            <v>5</v>
          </cell>
          <cell r="D6" t="str">
            <v>Superstreet</v>
          </cell>
          <cell r="H6">
            <v>50</v>
          </cell>
          <cell r="J6" t="str">
            <v>Capital Area MPO</v>
          </cell>
          <cell r="K6" t="str">
            <v>05</v>
          </cell>
          <cell r="O6" t="str">
            <v>Traveler Services</v>
          </cell>
        </row>
        <row r="7">
          <cell r="H7">
            <v>45</v>
          </cell>
          <cell r="J7" t="str">
            <v>Down East RPO</v>
          </cell>
          <cell r="K7" t="str">
            <v>06</v>
          </cell>
          <cell r="O7" t="str">
            <v>Modernization</v>
          </cell>
        </row>
        <row r="8">
          <cell r="H8">
            <v>40</v>
          </cell>
          <cell r="J8" t="str">
            <v>Durham-Chapel Hill-Carrboro MPO</v>
          </cell>
          <cell r="K8" t="str">
            <v>07</v>
          </cell>
        </row>
        <row r="9">
          <cell r="H9">
            <v>35</v>
          </cell>
          <cell r="J9" t="str">
            <v>Eastern Carolina RPO</v>
          </cell>
          <cell r="K9" t="str">
            <v>08</v>
          </cell>
        </row>
        <row r="10">
          <cell r="H10">
            <v>30</v>
          </cell>
          <cell r="J10" t="str">
            <v>Fayetteville Area MPO</v>
          </cell>
          <cell r="K10" t="str">
            <v>09</v>
          </cell>
        </row>
        <row r="11">
          <cell r="H11">
            <v>25</v>
          </cell>
          <cell r="J11" t="str">
            <v>French Broad River MPO</v>
          </cell>
          <cell r="K11">
            <v>10</v>
          </cell>
        </row>
        <row r="12">
          <cell r="H12">
            <v>20</v>
          </cell>
          <cell r="J12" t="str">
            <v>Gaston Urban Area MPO</v>
          </cell>
          <cell r="K12">
            <v>11</v>
          </cell>
        </row>
        <row r="13">
          <cell r="J13" t="str">
            <v>Goldsboro Urban Area MPO</v>
          </cell>
          <cell r="K13">
            <v>12</v>
          </cell>
        </row>
        <row r="14">
          <cell r="J14" t="str">
            <v>Greater Hickory MPO</v>
          </cell>
          <cell r="K14">
            <v>13</v>
          </cell>
        </row>
        <row r="15">
          <cell r="J15" t="str">
            <v>Greensboro Urban Area MPO</v>
          </cell>
          <cell r="K15">
            <v>14</v>
          </cell>
        </row>
        <row r="16">
          <cell r="J16" t="str">
            <v>Greenville Urban Area MPO</v>
          </cell>
        </row>
        <row r="17">
          <cell r="J17" t="str">
            <v>High Country RPO</v>
          </cell>
        </row>
        <row r="18">
          <cell r="J18" t="str">
            <v>High Point Urban Area MPO</v>
          </cell>
        </row>
        <row r="19">
          <cell r="J19" t="str">
            <v>Isothermal RPO</v>
          </cell>
        </row>
        <row r="20">
          <cell r="J20" t="str">
            <v>Jacksonville Urban Area MPO</v>
          </cell>
        </row>
        <row r="21">
          <cell r="J21" t="str">
            <v>Kerr Tar RPO</v>
          </cell>
        </row>
        <row r="22">
          <cell r="J22" t="str">
            <v>Lake Norman RPO</v>
          </cell>
        </row>
        <row r="23">
          <cell r="J23" t="str">
            <v>Land of Sky RPO</v>
          </cell>
        </row>
        <row r="24">
          <cell r="J24" t="str">
            <v>Lumber River RPO</v>
          </cell>
        </row>
        <row r="25">
          <cell r="J25" t="str">
            <v>Mecklenburg-Union MPO</v>
          </cell>
        </row>
        <row r="26">
          <cell r="J26" t="str">
            <v>Mid-Carolina RPO</v>
          </cell>
        </row>
        <row r="27">
          <cell r="J27" t="str">
            <v>Mid-East RPO</v>
          </cell>
        </row>
        <row r="28">
          <cell r="J28" t="str">
            <v>Northwest Piedmont RPO</v>
          </cell>
        </row>
        <row r="29">
          <cell r="J29" t="str">
            <v>Peanut Belt RPO</v>
          </cell>
        </row>
        <row r="30">
          <cell r="J30" t="str">
            <v>Piedmont Triad RPO</v>
          </cell>
        </row>
        <row r="31">
          <cell r="J31" t="str">
            <v>Rocky Mount MPO</v>
          </cell>
        </row>
        <row r="32">
          <cell r="J32" t="str">
            <v>Rocky River RPO</v>
          </cell>
        </row>
        <row r="33">
          <cell r="J33" t="str">
            <v>Southwestern RPO</v>
          </cell>
        </row>
        <row r="34">
          <cell r="J34" t="str">
            <v>Triangle Area RPO</v>
          </cell>
        </row>
        <row r="35">
          <cell r="J35" t="str">
            <v>Unifour RPO</v>
          </cell>
        </row>
        <row r="36">
          <cell r="J36" t="str">
            <v>Upper Coastal Plain RPO</v>
          </cell>
        </row>
        <row r="37">
          <cell r="J37" t="str">
            <v>Wilmington Urban Area MPO</v>
          </cell>
        </row>
        <row r="38">
          <cell r="J38" t="str">
            <v>Winston-Salem Urban Area MPO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E69" totalsRowShown="0" headerRowDxfId="35" dataDxfId="34">
  <autoFilter ref="A2:E69" xr:uid="{00000000-0009-0000-0100-000002000000}"/>
  <sortState xmlns:xlrd2="http://schemas.microsoft.com/office/spreadsheetml/2017/richdata2" ref="A3:E69">
    <sortCondition ref="A2:A69"/>
  </sortState>
  <tableColumns count="5">
    <tableColumn id="1" xr3:uid="{00000000-0010-0000-0000-000001000000}" name="Program Category" dataDxfId="33"/>
    <tableColumn id="2" xr3:uid="{00000000-0010-0000-0000-000002000000}" name="Program" dataDxfId="32"/>
    <tableColumn id="3" xr3:uid="{00000000-0010-0000-0000-000003000000}" name="Federal Program" dataDxfId="31"/>
    <tableColumn id="4" xr3:uid="{00000000-0010-0000-0000-000004000000}" name="Program Description" dataDxfId="30"/>
    <tableColumn id="5" xr3:uid="{00000000-0010-0000-0000-000005000000}" name="Program Type" dataDxfId="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6" displayName="Table6" ref="B71:B118" totalsRowShown="0" headerRowDxfId="28" dataDxfId="26" headerRowBorderDxfId="27" tableBorderDxfId="25" totalsRowBorderDxfId="24">
  <autoFilter ref="B71:B118" xr:uid="{00000000-0009-0000-0100-000006000000}"/>
  <tableColumns count="1">
    <tableColumn id="1" xr3:uid="{00000000-0010-0000-0100-000001000000}" name="Program" dataDxfId="23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7" displayName="Table7" ref="C71:E105" totalsRowShown="0" headerRowDxfId="22" dataDxfId="20" headerRowBorderDxfId="21" tableBorderDxfId="19" totalsRowBorderDxfId="18">
  <autoFilter ref="C71:E105" xr:uid="{00000000-0009-0000-0100-000007000000}"/>
  <tableColumns count="3">
    <tableColumn id="1" xr3:uid="{00000000-0010-0000-0200-000001000000}" name="Federal Program" dataDxfId="17"/>
    <tableColumn id="2" xr3:uid="{00000000-0010-0000-0200-000002000000}" name="Program Description" dataDxfId="16"/>
    <tableColumn id="3" xr3:uid="{00000000-0010-0000-0200-000003000000}" name="Program Type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le11" displayName="Table11" ref="A139:B156" totalsRowShown="0" headerRowDxfId="14" dataDxfId="13">
  <autoFilter ref="A139:B156" xr:uid="{00000000-0009-0000-0100-00000B000000}"/>
  <sortState xmlns:xlrd2="http://schemas.microsoft.com/office/spreadsheetml/2017/richdata2" ref="A140:B156">
    <sortCondition ref="A139:A156"/>
  </sortState>
  <tableColumns count="2">
    <tableColumn id="1" xr3:uid="{00000000-0010-0000-0300-000001000000}" name="Phase" dataDxfId="12"/>
    <tableColumn id="2" xr3:uid="{00000000-0010-0000-0300-000002000000}" name="Definition" dataDxf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114" displayName="Table114" ref="A158:B164" totalsRowShown="0" headerRowDxfId="10" dataDxfId="9">
  <autoFilter ref="A158:B164" xr:uid="{00000000-0009-0000-0100-000003000000}"/>
  <sortState xmlns:xlrd2="http://schemas.microsoft.com/office/spreadsheetml/2017/richdata2" ref="A159:B163">
    <sortCondition ref="A158:A163"/>
  </sortState>
  <tableColumns count="2">
    <tableColumn id="1" xr3:uid="{00000000-0010-0000-0400-000001000000}" name="Phase" dataDxfId="8"/>
    <tableColumn id="2" xr3:uid="{00000000-0010-0000-0400-000002000000}" name="Definition" dataDxfId="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4" displayName="Table4" ref="D139:E173" totalsRowShown="0" headerRowDxfId="6" dataDxfId="4" headerRowBorderDxfId="5" tableBorderDxfId="3" totalsRowBorderDxfId="2">
  <autoFilter ref="D139:E173" xr:uid="{00000000-0009-0000-0100-000004000000}"/>
  <sortState xmlns:xlrd2="http://schemas.microsoft.com/office/spreadsheetml/2017/richdata2" ref="D140:E163">
    <sortCondition ref="D139:D163"/>
  </sortState>
  <tableColumns count="2">
    <tableColumn id="1" xr3:uid="{00000000-0010-0000-0500-000001000000}" name="Federal Program" dataDxfId="1"/>
    <tableColumn id="2" xr3:uid="{00000000-0010-0000-0500-000002000000}" name="Program 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A133"/>
  <sheetViews>
    <sheetView showGridLines="0" showZeros="0" zoomScale="75" zoomScaleNormal="75" zoomScalePageLayoutView="60" workbookViewId="0">
      <pane ySplit="4" topLeftCell="A98" activePane="bottomLeft" state="frozen"/>
      <selection activeCell="A6" sqref="A6:A9"/>
      <selection pane="bottomLeft" activeCell="H54" sqref="H54"/>
    </sheetView>
  </sheetViews>
  <sheetFormatPr defaultColWidth="10.7109375" defaultRowHeight="16.5" x14ac:dyDescent="0.2"/>
  <cols>
    <col min="1" max="1" width="58.42578125" style="8" customWidth="1"/>
    <col min="2" max="2" width="18.28515625" style="13" customWidth="1"/>
    <col min="3" max="3" width="11.85546875" style="11" customWidth="1"/>
    <col min="4" max="4" width="15.28515625" style="11" customWidth="1"/>
    <col min="5" max="5" width="20.140625" style="10" customWidth="1"/>
    <col min="6" max="6" width="16.42578125" style="10" customWidth="1"/>
    <col min="7" max="7" width="15.85546875" style="10" customWidth="1"/>
    <col min="8" max="8" width="13.85546875" style="10" customWidth="1"/>
    <col min="9" max="9" width="16.140625" style="10" customWidth="1"/>
    <col min="10" max="10" width="13" style="10" customWidth="1"/>
    <col min="11" max="11" width="13.42578125" style="10" customWidth="1"/>
    <col min="12" max="12" width="13.42578125" style="10" bestFit="1" customWidth="1"/>
    <col min="13" max="13" width="12.28515625" style="10" bestFit="1" customWidth="1"/>
    <col min="14" max="15" width="13.42578125" style="11" bestFit="1" customWidth="1"/>
    <col min="16" max="16" width="14" style="11" bestFit="1" customWidth="1"/>
    <col min="17" max="17" width="13.42578125" style="11" bestFit="1" customWidth="1"/>
    <col min="18" max="18" width="13" style="11" bestFit="1" customWidth="1"/>
    <col min="19" max="19" width="14" style="11" bestFit="1" customWidth="1"/>
    <col min="20" max="20" width="14" style="1" bestFit="1" customWidth="1"/>
    <col min="21" max="21" width="15.140625" style="1" customWidth="1"/>
    <col min="22" max="22" width="14" style="10" customWidth="1"/>
    <col min="23" max="23" width="17" style="10" customWidth="1"/>
    <col min="24" max="24" width="35" style="10" customWidth="1"/>
    <col min="25" max="25" width="20.7109375" style="10" customWidth="1"/>
    <col min="26" max="16384" width="10.7109375" style="10"/>
  </cols>
  <sheetData>
    <row r="1" spans="1:27" ht="33" customHeight="1" x14ac:dyDescent="0.2">
      <c r="A1" s="348" t="s">
        <v>304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9"/>
      <c r="Z1" s="9"/>
      <c r="AA1" s="9"/>
    </row>
    <row r="2" spans="1:27" ht="33" customHeight="1" x14ac:dyDescent="0.2">
      <c r="A2" s="348" t="s">
        <v>307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</row>
    <row r="3" spans="1:27" s="74" customFormat="1" ht="28.5" customHeight="1" x14ac:dyDescent="0.2">
      <c r="A3" s="52" t="s">
        <v>19</v>
      </c>
      <c r="B3" s="73"/>
      <c r="C3" s="75"/>
      <c r="D3" s="75"/>
      <c r="E3" s="75"/>
      <c r="F3" s="75"/>
      <c r="G3" s="75"/>
      <c r="H3" s="75"/>
      <c r="I3" s="75"/>
      <c r="J3" s="75"/>
      <c r="K3" s="353" t="s">
        <v>33</v>
      </c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5"/>
      <c r="W3" s="56"/>
      <c r="X3" s="55">
        <f ca="1">TODAY()</f>
        <v>45548</v>
      </c>
    </row>
    <row r="4" spans="1:27" s="74" customFormat="1" ht="85.5" customHeight="1" x14ac:dyDescent="0.2">
      <c r="A4" s="58" t="s">
        <v>29</v>
      </c>
      <c r="B4" s="58" t="s">
        <v>37</v>
      </c>
      <c r="C4" s="58" t="s">
        <v>34</v>
      </c>
      <c r="D4" s="58" t="s">
        <v>28</v>
      </c>
      <c r="E4" s="58" t="s">
        <v>20</v>
      </c>
      <c r="F4" s="76" t="s">
        <v>157</v>
      </c>
      <c r="G4" s="77" t="s">
        <v>18</v>
      </c>
      <c r="H4" s="58" t="s">
        <v>36</v>
      </c>
      <c r="I4" s="58" t="s">
        <v>17</v>
      </c>
      <c r="J4" s="58" t="s">
        <v>16</v>
      </c>
      <c r="K4" s="58" t="s">
        <v>15</v>
      </c>
      <c r="L4" s="58" t="s">
        <v>14</v>
      </c>
      <c r="M4" s="58" t="s">
        <v>13</v>
      </c>
      <c r="N4" s="58" t="s">
        <v>12</v>
      </c>
      <c r="O4" s="58" t="s">
        <v>21</v>
      </c>
      <c r="P4" s="58" t="s">
        <v>22</v>
      </c>
      <c r="Q4" s="58" t="s">
        <v>23</v>
      </c>
      <c r="R4" s="58" t="s">
        <v>26</v>
      </c>
      <c r="S4" s="58" t="s">
        <v>24</v>
      </c>
      <c r="T4" s="58" t="s">
        <v>25</v>
      </c>
      <c r="U4" s="78" t="s">
        <v>192</v>
      </c>
      <c r="V4" s="78" t="s">
        <v>193</v>
      </c>
      <c r="W4" s="78" t="s">
        <v>27</v>
      </c>
      <c r="X4" s="59" t="s">
        <v>190</v>
      </c>
    </row>
    <row r="5" spans="1:27" ht="35.25" customHeight="1" thickBot="1" x14ac:dyDescent="0.25">
      <c r="A5" s="350" t="s">
        <v>252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2"/>
      <c r="Y5" s="12"/>
      <c r="Z5" s="12"/>
      <c r="AA5" s="12"/>
    </row>
    <row r="6" spans="1:27" s="74" customFormat="1" ht="26.25" customHeight="1" thickBot="1" x14ac:dyDescent="0.25">
      <c r="A6" s="212" t="s">
        <v>224</v>
      </c>
      <c r="B6" s="213" t="s">
        <v>225</v>
      </c>
      <c r="C6" s="213" t="s">
        <v>247</v>
      </c>
      <c r="D6" s="214"/>
      <c r="E6" s="215" t="s">
        <v>161</v>
      </c>
      <c r="F6" s="216" t="s">
        <v>80</v>
      </c>
      <c r="G6" s="217" t="s">
        <v>11</v>
      </c>
      <c r="H6" s="218" t="s">
        <v>10</v>
      </c>
      <c r="I6" s="219"/>
      <c r="J6" s="298">
        <v>550</v>
      </c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>
        <f>IF($E6="Regional Mobility",SUM($K6:$T6),0)</f>
        <v>0</v>
      </c>
      <c r="V6" s="220">
        <f>IF($E6&lt;&gt;"Regional Mobility",SUM($K6:$T6),0)</f>
        <v>0</v>
      </c>
      <c r="W6" s="219"/>
      <c r="X6" s="221"/>
      <c r="Y6" s="82"/>
      <c r="Z6" s="82"/>
      <c r="AA6" s="82"/>
    </row>
    <row r="7" spans="1:27" s="74" customFormat="1" ht="31.5" x14ac:dyDescent="0.2">
      <c r="A7" s="356" t="s">
        <v>226</v>
      </c>
      <c r="B7" s="222" t="s">
        <v>225</v>
      </c>
      <c r="C7" s="222" t="s">
        <v>255</v>
      </c>
      <c r="D7" s="223"/>
      <c r="E7" s="201" t="s">
        <v>73</v>
      </c>
      <c r="F7" s="202"/>
      <c r="G7" s="203" t="s">
        <v>94</v>
      </c>
      <c r="H7" s="204" t="s">
        <v>10</v>
      </c>
      <c r="I7" s="205"/>
      <c r="J7" s="205"/>
      <c r="K7" s="206">
        <v>575</v>
      </c>
      <c r="L7" s="206"/>
      <c r="M7" s="206"/>
      <c r="N7" s="206"/>
      <c r="O7" s="206"/>
      <c r="P7" s="206"/>
      <c r="Q7" s="206"/>
      <c r="R7" s="206"/>
      <c r="S7" s="206"/>
      <c r="T7" s="206"/>
      <c r="U7" s="206">
        <f>IF($E7="Regional Mobility",SUM($K7:$T7),0)</f>
        <v>0</v>
      </c>
      <c r="V7" s="206">
        <f>IF($E7&lt;&gt;"Regional Mobility",SUM($K7:$T7),0)</f>
        <v>575</v>
      </c>
      <c r="W7" s="205"/>
      <c r="X7" s="207"/>
      <c r="Y7" s="82"/>
      <c r="Z7" s="82"/>
      <c r="AA7" s="82"/>
    </row>
    <row r="8" spans="1:27" s="74" customFormat="1" thickBot="1" x14ac:dyDescent="0.25">
      <c r="A8" s="357"/>
      <c r="B8" s="230"/>
      <c r="C8" s="230"/>
      <c r="D8" s="231"/>
      <c r="E8" s="192" t="s">
        <v>303</v>
      </c>
      <c r="F8" s="193" t="s">
        <v>47</v>
      </c>
      <c r="G8" s="194" t="s">
        <v>96</v>
      </c>
      <c r="H8" s="195"/>
      <c r="I8" s="196"/>
      <c r="J8" s="196"/>
      <c r="K8" s="197">
        <v>143</v>
      </c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6"/>
      <c r="X8" s="200"/>
      <c r="Y8" s="82"/>
      <c r="Z8" s="82"/>
      <c r="AA8" s="82"/>
    </row>
    <row r="9" spans="1:27" s="74" customFormat="1" ht="25.5" customHeight="1" x14ac:dyDescent="0.2">
      <c r="A9" s="71" t="s">
        <v>256</v>
      </c>
      <c r="B9" s="66" t="s">
        <v>211</v>
      </c>
      <c r="C9" s="66" t="s">
        <v>257</v>
      </c>
      <c r="D9" s="161"/>
      <c r="E9" s="100" t="s">
        <v>161</v>
      </c>
      <c r="F9" s="147" t="s">
        <v>80</v>
      </c>
      <c r="G9" s="148" t="s">
        <v>11</v>
      </c>
      <c r="H9" s="101" t="s">
        <v>10</v>
      </c>
      <c r="I9" s="102">
        <v>200</v>
      </c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>
        <f>IF($E9="Regional Mobility",SUM($K9:$T9),0)</f>
        <v>0</v>
      </c>
      <c r="V9" s="103">
        <f>IF($E9&lt;&gt;"Regional Mobility",SUM($K9:$T9),0)</f>
        <v>0</v>
      </c>
      <c r="W9" s="102"/>
      <c r="X9" s="104"/>
      <c r="Y9" s="82"/>
      <c r="Z9" s="82"/>
      <c r="AA9" s="82"/>
    </row>
    <row r="10" spans="1:27" ht="35.25" customHeight="1" thickBot="1" x14ac:dyDescent="0.25">
      <c r="A10" s="227" t="s">
        <v>206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9"/>
      <c r="Y10" s="12"/>
      <c r="Z10" s="12"/>
      <c r="AA10" s="12"/>
    </row>
    <row r="11" spans="1:27" s="74" customFormat="1" ht="15.75" x14ac:dyDescent="0.2">
      <c r="A11" s="322" t="s">
        <v>222</v>
      </c>
      <c r="B11" s="349" t="s">
        <v>213</v>
      </c>
      <c r="C11" s="349" t="s">
        <v>223</v>
      </c>
      <c r="D11" s="319"/>
      <c r="E11" s="185" t="s">
        <v>161</v>
      </c>
      <c r="F11" s="186" t="s">
        <v>80</v>
      </c>
      <c r="G11" s="187" t="s">
        <v>11</v>
      </c>
      <c r="H11" s="188" t="s">
        <v>9</v>
      </c>
      <c r="I11" s="189">
        <v>250</v>
      </c>
      <c r="J11" s="189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>
        <f>IF($E11="Regional Mobility",SUM($K11:$T11),0)</f>
        <v>0</v>
      </c>
      <c r="V11" s="190">
        <f>IF($E11&lt;&gt;"Regional Mobility",SUM($K11:$T11),0)</f>
        <v>0</v>
      </c>
      <c r="W11" s="189"/>
      <c r="X11" s="191"/>
      <c r="Y11" s="82"/>
      <c r="Z11" s="82"/>
      <c r="AA11" s="82"/>
    </row>
    <row r="12" spans="1:27" s="74" customFormat="1" ht="15.75" x14ac:dyDescent="0.2">
      <c r="A12" s="326"/>
      <c r="B12" s="328"/>
      <c r="C12" s="328"/>
      <c r="D12" s="320"/>
      <c r="E12" s="62" t="s">
        <v>161</v>
      </c>
      <c r="F12" s="149" t="s">
        <v>80</v>
      </c>
      <c r="G12" s="150" t="s">
        <v>11</v>
      </c>
      <c r="H12" s="151" t="s">
        <v>8</v>
      </c>
      <c r="I12" s="63">
        <v>450</v>
      </c>
      <c r="J12" s="6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>
        <f>IF($E12="Regional Mobility",SUM($K12:$T12),0)</f>
        <v>0</v>
      </c>
      <c r="V12" s="83"/>
      <c r="W12" s="63"/>
      <c r="X12" s="84"/>
      <c r="Y12" s="82"/>
      <c r="Z12" s="82"/>
      <c r="AA12" s="82"/>
    </row>
    <row r="13" spans="1:27" s="74" customFormat="1" thickBot="1" x14ac:dyDescent="0.25">
      <c r="A13" s="327"/>
      <c r="B13" s="329"/>
      <c r="C13" s="329"/>
      <c r="D13" s="321"/>
      <c r="E13" s="192" t="s">
        <v>161</v>
      </c>
      <c r="F13" s="193" t="s">
        <v>80</v>
      </c>
      <c r="G13" s="194" t="s">
        <v>11</v>
      </c>
      <c r="H13" s="195" t="s">
        <v>7</v>
      </c>
      <c r="I13" s="196"/>
      <c r="J13" s="196"/>
      <c r="K13" s="197"/>
      <c r="L13" s="198"/>
      <c r="M13" s="235">
        <v>5400</v>
      </c>
      <c r="N13" s="197"/>
      <c r="O13" s="197"/>
      <c r="P13" s="197"/>
      <c r="Q13" s="197"/>
      <c r="R13" s="197"/>
      <c r="S13" s="197"/>
      <c r="T13" s="197"/>
      <c r="U13" s="235">
        <f t="shared" ref="U13:U19" si="0">IF($E13="Regional Mobility",SUM($K13:$T13),0)</f>
        <v>5400</v>
      </c>
      <c r="V13" s="197"/>
      <c r="W13" s="196"/>
      <c r="X13" s="200"/>
      <c r="Y13" s="82"/>
      <c r="Z13" s="82"/>
      <c r="AA13" s="82"/>
    </row>
    <row r="14" spans="1:27" s="74" customFormat="1" ht="15.75" x14ac:dyDescent="0.2">
      <c r="A14" s="359" t="s">
        <v>248</v>
      </c>
      <c r="B14" s="316" t="s">
        <v>211</v>
      </c>
      <c r="C14" s="316" t="s">
        <v>249</v>
      </c>
      <c r="D14" s="358"/>
      <c r="E14" s="201" t="s">
        <v>161</v>
      </c>
      <c r="F14" s="202" t="s">
        <v>80</v>
      </c>
      <c r="G14" s="203" t="s">
        <v>11</v>
      </c>
      <c r="H14" s="204" t="s">
        <v>9</v>
      </c>
      <c r="I14" s="205">
        <v>1000</v>
      </c>
      <c r="J14" s="205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>
        <f t="shared" si="0"/>
        <v>0</v>
      </c>
      <c r="V14" s="206"/>
      <c r="W14" s="205"/>
      <c r="X14" s="207"/>
      <c r="Y14" s="82"/>
      <c r="Z14" s="82"/>
      <c r="AA14" s="82"/>
    </row>
    <row r="15" spans="1:27" s="74" customFormat="1" ht="15.75" x14ac:dyDescent="0.2">
      <c r="A15" s="360"/>
      <c r="B15" s="317"/>
      <c r="C15" s="317"/>
      <c r="D15" s="317"/>
      <c r="E15" s="62" t="s">
        <v>161</v>
      </c>
      <c r="F15" s="149" t="s">
        <v>80</v>
      </c>
      <c r="G15" s="150" t="s">
        <v>11</v>
      </c>
      <c r="H15" s="151" t="s">
        <v>8</v>
      </c>
      <c r="I15" s="63">
        <v>837</v>
      </c>
      <c r="J15" s="6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>
        <f t="shared" si="0"/>
        <v>0</v>
      </c>
      <c r="V15" s="83"/>
      <c r="W15" s="63"/>
      <c r="X15" s="84"/>
      <c r="Y15" s="82"/>
      <c r="Z15" s="82"/>
      <c r="AA15" s="82"/>
    </row>
    <row r="16" spans="1:27" s="74" customFormat="1" thickBot="1" x14ac:dyDescent="0.25">
      <c r="A16" s="361"/>
      <c r="B16" s="318"/>
      <c r="C16" s="318"/>
      <c r="D16" s="318"/>
      <c r="E16" s="192" t="s">
        <v>161</v>
      </c>
      <c r="F16" s="193" t="s">
        <v>80</v>
      </c>
      <c r="G16" s="194" t="s">
        <v>11</v>
      </c>
      <c r="H16" s="195" t="s">
        <v>7</v>
      </c>
      <c r="I16" s="196">
        <v>13001</v>
      </c>
      <c r="J16" s="196">
        <v>35</v>
      </c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>
        <f t="shared" si="0"/>
        <v>0</v>
      </c>
      <c r="V16" s="197"/>
      <c r="W16" s="196"/>
      <c r="X16" s="200"/>
      <c r="Y16" s="82"/>
      <c r="Z16" s="82"/>
      <c r="AA16" s="82"/>
    </row>
    <row r="17" spans="1:27" s="74" customFormat="1" ht="15.75" x14ac:dyDescent="0.2">
      <c r="A17" s="310" t="s">
        <v>220</v>
      </c>
      <c r="B17" s="313" t="s">
        <v>211</v>
      </c>
      <c r="C17" s="313" t="s">
        <v>221</v>
      </c>
      <c r="D17" s="313"/>
      <c r="E17" s="201" t="s">
        <v>161</v>
      </c>
      <c r="F17" s="202" t="s">
        <v>80</v>
      </c>
      <c r="G17" s="203" t="s">
        <v>48</v>
      </c>
      <c r="H17" s="204" t="s">
        <v>9</v>
      </c>
      <c r="I17" s="205">
        <v>500</v>
      </c>
      <c r="J17" s="205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>
        <f t="shared" si="0"/>
        <v>0</v>
      </c>
      <c r="V17" s="206">
        <f>IF($E17&lt;&gt;"Regional Mobility",SUM($K17:$T17),0)</f>
        <v>0</v>
      </c>
      <c r="W17" s="205"/>
      <c r="X17" s="207"/>
      <c r="Y17" s="82"/>
      <c r="Z17" s="82"/>
      <c r="AA17" s="82"/>
    </row>
    <row r="18" spans="1:27" s="74" customFormat="1" ht="15.75" x14ac:dyDescent="0.2">
      <c r="A18" s="326"/>
      <c r="B18" s="328"/>
      <c r="C18" s="328"/>
      <c r="D18" s="328"/>
      <c r="E18" s="147" t="s">
        <v>161</v>
      </c>
      <c r="F18" s="147" t="s">
        <v>80</v>
      </c>
      <c r="G18" s="150" t="s">
        <v>11</v>
      </c>
      <c r="H18" s="151" t="s">
        <v>8</v>
      </c>
      <c r="I18" s="299">
        <v>10</v>
      </c>
      <c r="J18" s="6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>
        <f t="shared" si="0"/>
        <v>0</v>
      </c>
      <c r="V18" s="83">
        <f>IF($E18&lt;&gt;"Regional Mobility",SUM($K18:$T18),0)</f>
        <v>0</v>
      </c>
      <c r="W18" s="63"/>
      <c r="X18" s="84"/>
      <c r="Y18" s="82"/>
      <c r="Z18" s="82"/>
      <c r="AA18" s="82"/>
    </row>
    <row r="19" spans="1:27" s="74" customFormat="1" ht="15.75" x14ac:dyDescent="0.2">
      <c r="A19" s="326"/>
      <c r="B19" s="328"/>
      <c r="C19" s="328"/>
      <c r="D19" s="328"/>
      <c r="E19" s="147" t="s">
        <v>161</v>
      </c>
      <c r="F19" s="147" t="s">
        <v>80</v>
      </c>
      <c r="G19" s="150" t="s">
        <v>11</v>
      </c>
      <c r="H19" s="153" t="s">
        <v>8</v>
      </c>
      <c r="I19" s="300">
        <v>0</v>
      </c>
      <c r="J19" s="65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83">
        <f t="shared" si="0"/>
        <v>0</v>
      </c>
      <c r="V19" s="119"/>
      <c r="W19" s="65"/>
      <c r="X19" s="146"/>
      <c r="Y19" s="82"/>
      <c r="Z19" s="82"/>
      <c r="AA19" s="82"/>
    </row>
    <row r="20" spans="1:27" s="74" customFormat="1" ht="15.75" x14ac:dyDescent="0.2">
      <c r="A20" s="326"/>
      <c r="B20" s="328"/>
      <c r="C20" s="328"/>
      <c r="D20" s="328"/>
      <c r="E20" s="147" t="s">
        <v>161</v>
      </c>
      <c r="F20" s="147" t="s">
        <v>80</v>
      </c>
      <c r="G20" s="150" t="s">
        <v>11</v>
      </c>
      <c r="H20" s="153" t="s">
        <v>7</v>
      </c>
      <c r="I20" s="301">
        <v>7854</v>
      </c>
      <c r="J20" s="65"/>
      <c r="K20" s="174"/>
      <c r="L20" s="119"/>
      <c r="M20" s="119"/>
      <c r="N20" s="119"/>
      <c r="O20" s="119"/>
      <c r="P20" s="119"/>
      <c r="Q20" s="119"/>
      <c r="R20" s="119"/>
      <c r="S20" s="119"/>
      <c r="T20" s="119"/>
      <c r="U20" s="234">
        <v>24354</v>
      </c>
      <c r="V20" s="119"/>
      <c r="W20" s="65"/>
      <c r="X20" s="146"/>
      <c r="Y20" s="82"/>
      <c r="Z20" s="82"/>
      <c r="AA20" s="82"/>
    </row>
    <row r="21" spans="1:27" s="74" customFormat="1" ht="15.75" x14ac:dyDescent="0.2">
      <c r="A21" s="326"/>
      <c r="B21" s="328"/>
      <c r="C21" s="328"/>
      <c r="D21" s="328"/>
      <c r="E21" s="147" t="s">
        <v>161</v>
      </c>
      <c r="F21" s="147" t="s">
        <v>80</v>
      </c>
      <c r="G21" s="150" t="s">
        <v>89</v>
      </c>
      <c r="H21" s="153" t="s">
        <v>7</v>
      </c>
      <c r="I21" s="301">
        <v>16500</v>
      </c>
      <c r="J21" s="65"/>
      <c r="K21" s="174"/>
      <c r="L21" s="119"/>
      <c r="M21" s="119"/>
      <c r="N21" s="119"/>
      <c r="O21" s="119"/>
      <c r="P21" s="119"/>
      <c r="Q21" s="119"/>
      <c r="R21" s="119"/>
      <c r="S21" s="119"/>
      <c r="T21" s="119"/>
      <c r="U21" s="173"/>
      <c r="V21" s="119"/>
      <c r="W21" s="65"/>
      <c r="X21" s="146"/>
      <c r="Y21" s="82"/>
      <c r="Z21" s="82"/>
      <c r="AA21" s="82"/>
    </row>
    <row r="22" spans="1:27" s="74" customFormat="1" thickBot="1" x14ac:dyDescent="0.25">
      <c r="A22" s="327"/>
      <c r="B22" s="329"/>
      <c r="C22" s="329"/>
      <c r="D22" s="329"/>
      <c r="E22" s="211" t="s">
        <v>161</v>
      </c>
      <c r="F22" s="211" t="s">
        <v>80</v>
      </c>
      <c r="G22" s="194" t="s">
        <v>11</v>
      </c>
      <c r="H22" s="195" t="s">
        <v>199</v>
      </c>
      <c r="I22" s="196"/>
      <c r="J22" s="196"/>
      <c r="K22" s="235">
        <v>7500</v>
      </c>
      <c r="L22" s="235">
        <v>4684</v>
      </c>
      <c r="M22" s="235">
        <v>4316</v>
      </c>
      <c r="N22" s="197"/>
      <c r="O22" s="197"/>
      <c r="P22" s="197"/>
      <c r="Q22" s="197"/>
      <c r="R22" s="197"/>
      <c r="S22" s="197"/>
      <c r="T22" s="197"/>
      <c r="U22" s="197">
        <f>IF($E22="Regional Mobility",SUM($K22:$T22),0)</f>
        <v>16500</v>
      </c>
      <c r="V22" s="197"/>
      <c r="W22" s="196"/>
      <c r="X22" s="200"/>
      <c r="Y22" s="82"/>
      <c r="Z22" s="82"/>
      <c r="AA22" s="82"/>
    </row>
    <row r="23" spans="1:27" s="74" customFormat="1" ht="15.75" x14ac:dyDescent="0.2">
      <c r="A23" s="330" t="s">
        <v>246</v>
      </c>
      <c r="B23" s="331" t="s">
        <v>213</v>
      </c>
      <c r="C23" s="331" t="s">
        <v>255</v>
      </c>
      <c r="D23" s="165"/>
      <c r="E23" s="147" t="s">
        <v>161</v>
      </c>
      <c r="F23" s="147" t="s">
        <v>80</v>
      </c>
      <c r="G23" s="148" t="s">
        <v>11</v>
      </c>
      <c r="H23" s="208" t="s">
        <v>9</v>
      </c>
      <c r="I23" s="209"/>
      <c r="J23" s="209"/>
      <c r="K23" s="210"/>
      <c r="L23" s="210">
        <v>1500</v>
      </c>
      <c r="M23" s="210"/>
      <c r="N23" s="210"/>
      <c r="O23" s="210"/>
      <c r="P23" s="210"/>
      <c r="Q23" s="210"/>
      <c r="R23" s="210"/>
      <c r="S23" s="210"/>
      <c r="T23" s="210"/>
      <c r="U23" s="103">
        <f>IF($E23="Regional Mobility",SUM($K23:$T23),0)</f>
        <v>1500</v>
      </c>
      <c r="V23" s="210"/>
      <c r="W23" s="209"/>
      <c r="X23" s="183"/>
      <c r="Y23" s="82"/>
      <c r="Z23" s="82"/>
      <c r="AA23" s="82"/>
    </row>
    <row r="24" spans="1:27" s="74" customFormat="1" ht="15.75" x14ac:dyDescent="0.2">
      <c r="A24" s="330"/>
      <c r="B24" s="331"/>
      <c r="C24" s="331"/>
      <c r="D24" s="165"/>
      <c r="E24" s="147" t="s">
        <v>161</v>
      </c>
      <c r="F24" s="147" t="s">
        <v>80</v>
      </c>
      <c r="G24" s="150" t="s">
        <v>11</v>
      </c>
      <c r="H24" s="153" t="s">
        <v>8</v>
      </c>
      <c r="I24" s="65"/>
      <c r="J24" s="65"/>
      <c r="K24" s="119"/>
      <c r="L24" s="119"/>
      <c r="M24" s="119">
        <v>500</v>
      </c>
      <c r="N24" s="119"/>
      <c r="O24" s="119"/>
      <c r="P24" s="119"/>
      <c r="Q24" s="119"/>
      <c r="R24" s="119"/>
      <c r="S24" s="119"/>
      <c r="T24" s="119"/>
      <c r="U24" s="83">
        <f>IF($E24="Regional Mobility",SUM($K24:$T24),0)</f>
        <v>500</v>
      </c>
      <c r="V24" s="119"/>
      <c r="W24" s="65"/>
      <c r="X24" s="146"/>
      <c r="Y24" s="82"/>
      <c r="Z24" s="82"/>
      <c r="AA24" s="82"/>
    </row>
    <row r="25" spans="1:27" s="74" customFormat="1" ht="15.75" x14ac:dyDescent="0.2">
      <c r="A25" s="330"/>
      <c r="B25" s="331"/>
      <c r="C25" s="331"/>
      <c r="D25" s="165"/>
      <c r="E25" s="147" t="s">
        <v>161</v>
      </c>
      <c r="F25" s="147" t="s">
        <v>80</v>
      </c>
      <c r="G25" s="150" t="s">
        <v>11</v>
      </c>
      <c r="H25" s="153" t="s">
        <v>7</v>
      </c>
      <c r="I25" s="65"/>
      <c r="J25" s="65"/>
      <c r="K25" s="119"/>
      <c r="L25" s="119"/>
      <c r="M25" s="119"/>
      <c r="N25" s="119">
        <v>8000</v>
      </c>
      <c r="O25" s="119"/>
      <c r="P25" s="119"/>
      <c r="Q25" s="119"/>
      <c r="R25" s="119"/>
      <c r="S25" s="119"/>
      <c r="T25" s="119"/>
      <c r="U25" s="83">
        <f>IF($E25="Regional Mobility",SUM($K25:$T25),0)</f>
        <v>8000</v>
      </c>
      <c r="V25" s="119"/>
      <c r="W25" s="65"/>
      <c r="X25" s="146"/>
      <c r="Y25" s="82"/>
      <c r="Z25" s="82"/>
      <c r="AA25" s="82"/>
    </row>
    <row r="26" spans="1:27" ht="35.25" customHeight="1" thickBot="1" x14ac:dyDescent="0.25">
      <c r="A26" s="323" t="s">
        <v>207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5"/>
      <c r="Y26" s="12"/>
      <c r="Z26" s="12"/>
      <c r="AA26" s="12"/>
    </row>
    <row r="27" spans="1:27" s="74" customFormat="1" ht="31.5" customHeight="1" x14ac:dyDescent="0.2">
      <c r="A27" s="322" t="s">
        <v>212</v>
      </c>
      <c r="B27" s="319" t="s">
        <v>213</v>
      </c>
      <c r="C27" s="349" t="s">
        <v>214</v>
      </c>
      <c r="D27" s="319"/>
      <c r="E27" s="185" t="s">
        <v>161</v>
      </c>
      <c r="F27" s="186" t="s">
        <v>80</v>
      </c>
      <c r="G27" s="187" t="s">
        <v>11</v>
      </c>
      <c r="H27" s="188" t="s">
        <v>9</v>
      </c>
      <c r="I27" s="189">
        <v>150</v>
      </c>
      <c r="J27" s="189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>
        <f t="shared" ref="U27:U41" si="1">IF($E27="Regional Mobility",SUM($K27:$T27),0)</f>
        <v>0</v>
      </c>
      <c r="V27" s="190"/>
      <c r="W27" s="189"/>
      <c r="X27" s="332" t="s">
        <v>302</v>
      </c>
      <c r="Y27" s="82"/>
      <c r="Z27" s="82"/>
      <c r="AA27" s="82"/>
    </row>
    <row r="28" spans="1:27" s="74" customFormat="1" ht="15.75" x14ac:dyDescent="0.2">
      <c r="A28" s="311"/>
      <c r="B28" s="320"/>
      <c r="C28" s="328"/>
      <c r="D28" s="320"/>
      <c r="E28" s="62" t="s">
        <v>161</v>
      </c>
      <c r="F28" s="149" t="s">
        <v>80</v>
      </c>
      <c r="G28" s="150" t="s">
        <v>11</v>
      </c>
      <c r="H28" s="151" t="s">
        <v>8</v>
      </c>
      <c r="I28" s="63"/>
      <c r="J28" s="63"/>
      <c r="K28" s="83"/>
      <c r="L28" s="83"/>
      <c r="M28" s="83"/>
      <c r="N28" s="83">
        <v>150</v>
      </c>
      <c r="O28" s="83"/>
      <c r="P28" s="83"/>
      <c r="Q28" s="83"/>
      <c r="R28" s="83"/>
      <c r="S28" s="83"/>
      <c r="T28" s="83"/>
      <c r="U28" s="103">
        <f t="shared" si="1"/>
        <v>150</v>
      </c>
      <c r="V28" s="83">
        <f>IF($E28&lt;&gt;"Regional Mobility",SUM($K28:$T28),0)</f>
        <v>0</v>
      </c>
      <c r="W28" s="63"/>
      <c r="X28" s="333"/>
      <c r="Y28" s="82"/>
      <c r="Z28" s="82"/>
      <c r="AA28" s="82"/>
    </row>
    <row r="29" spans="1:27" s="74" customFormat="1" thickBot="1" x14ac:dyDescent="0.25">
      <c r="A29" s="312"/>
      <c r="B29" s="321"/>
      <c r="C29" s="329"/>
      <c r="D29" s="321"/>
      <c r="E29" s="192" t="s">
        <v>161</v>
      </c>
      <c r="F29" s="193" t="s">
        <v>80</v>
      </c>
      <c r="G29" s="194" t="s">
        <v>11</v>
      </c>
      <c r="H29" s="195" t="s">
        <v>7</v>
      </c>
      <c r="I29" s="196"/>
      <c r="J29" s="196"/>
      <c r="K29" s="197"/>
      <c r="L29" s="197"/>
      <c r="M29" s="197"/>
      <c r="N29" s="197"/>
      <c r="O29" s="197">
        <v>1000</v>
      </c>
      <c r="P29" s="197"/>
      <c r="Q29" s="197"/>
      <c r="R29" s="197"/>
      <c r="S29" s="197"/>
      <c r="T29" s="197"/>
      <c r="U29" s="224">
        <f t="shared" si="1"/>
        <v>1000</v>
      </c>
      <c r="V29" s="197">
        <f>IF($E29&lt;&gt;"Regional Mobility",SUM($K29:$T29),0)</f>
        <v>0</v>
      </c>
      <c r="W29" s="196"/>
      <c r="X29" s="334"/>
      <c r="Y29" s="82"/>
      <c r="Z29" s="82"/>
      <c r="AA29" s="82"/>
    </row>
    <row r="30" spans="1:27" s="74" customFormat="1" ht="18.75" customHeight="1" x14ac:dyDescent="0.2">
      <c r="A30" s="310" t="s">
        <v>210</v>
      </c>
      <c r="B30" s="313" t="s">
        <v>211</v>
      </c>
      <c r="C30" s="313" t="s">
        <v>215</v>
      </c>
      <c r="D30" s="313"/>
      <c r="E30" s="201" t="s">
        <v>161</v>
      </c>
      <c r="F30" s="202" t="s">
        <v>80</v>
      </c>
      <c r="G30" s="203" t="s">
        <v>11</v>
      </c>
      <c r="H30" s="204" t="s">
        <v>9</v>
      </c>
      <c r="I30" s="233">
        <v>350</v>
      </c>
      <c r="J30" s="205">
        <v>0</v>
      </c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>
        <f t="shared" si="1"/>
        <v>0</v>
      </c>
      <c r="V30" s="206">
        <f>IF($E30&lt;&gt;"Regional Mobility",SUM($K30:$T30),0)</f>
        <v>0</v>
      </c>
      <c r="W30" s="205"/>
      <c r="X30" s="207"/>
      <c r="Y30" s="82"/>
      <c r="Z30" s="82"/>
      <c r="AA30" s="82"/>
    </row>
    <row r="31" spans="1:27" s="74" customFormat="1" ht="18.75" customHeight="1" x14ac:dyDescent="0.2">
      <c r="A31" s="311"/>
      <c r="B31" s="314"/>
      <c r="C31" s="314"/>
      <c r="D31" s="314"/>
      <c r="E31" s="62" t="s">
        <v>161</v>
      </c>
      <c r="F31" s="149" t="s">
        <v>80</v>
      </c>
      <c r="G31" s="150" t="s">
        <v>11</v>
      </c>
      <c r="H31" s="151" t="s">
        <v>8</v>
      </c>
      <c r="I31" s="63">
        <v>234</v>
      </c>
      <c r="J31" s="6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103">
        <f t="shared" si="1"/>
        <v>0</v>
      </c>
      <c r="V31" s="83"/>
      <c r="W31" s="63"/>
      <c r="X31" s="84"/>
      <c r="Y31" s="82"/>
      <c r="Z31" s="82"/>
      <c r="AA31" s="82"/>
    </row>
    <row r="32" spans="1:27" s="74" customFormat="1" ht="36.75" customHeight="1" x14ac:dyDescent="0.2">
      <c r="A32" s="311"/>
      <c r="B32" s="314"/>
      <c r="C32" s="314"/>
      <c r="D32" s="314"/>
      <c r="E32" s="164" t="s">
        <v>73</v>
      </c>
      <c r="F32" s="149" t="s">
        <v>95</v>
      </c>
      <c r="G32" s="152" t="s">
        <v>94</v>
      </c>
      <c r="H32" s="153" t="s">
        <v>8</v>
      </c>
      <c r="I32" s="65">
        <v>1734</v>
      </c>
      <c r="J32" s="65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03">
        <f t="shared" si="1"/>
        <v>0</v>
      </c>
      <c r="V32" s="119"/>
      <c r="W32" s="65"/>
      <c r="X32" s="146" t="s">
        <v>296</v>
      </c>
      <c r="Y32" s="82"/>
      <c r="Z32" s="82"/>
      <c r="AA32" s="82"/>
    </row>
    <row r="33" spans="1:27" s="74" customFormat="1" thickBot="1" x14ac:dyDescent="0.25">
      <c r="A33" s="312"/>
      <c r="B33" s="315"/>
      <c r="C33" s="315"/>
      <c r="D33" s="315"/>
      <c r="E33" s="192" t="s">
        <v>161</v>
      </c>
      <c r="F33" s="193" t="s">
        <v>80</v>
      </c>
      <c r="G33" s="194" t="s">
        <v>11</v>
      </c>
      <c r="H33" s="195" t="s">
        <v>7</v>
      </c>
      <c r="I33" s="232">
        <v>10750</v>
      </c>
      <c r="J33" s="225"/>
      <c r="K33" s="199"/>
      <c r="L33" s="197"/>
      <c r="M33" s="197"/>
      <c r="N33" s="197"/>
      <c r="O33" s="197"/>
      <c r="P33" s="197"/>
      <c r="Q33" s="197"/>
      <c r="R33" s="197"/>
      <c r="S33" s="197"/>
      <c r="T33" s="197"/>
      <c r="U33" s="226">
        <f t="shared" si="1"/>
        <v>0</v>
      </c>
      <c r="V33" s="197"/>
      <c r="W33" s="196"/>
      <c r="X33" s="200"/>
      <c r="Y33" s="82"/>
      <c r="Z33" s="82"/>
      <c r="AA33" s="82"/>
    </row>
    <row r="34" spans="1:27" s="74" customFormat="1" ht="15.75" customHeight="1" x14ac:dyDescent="0.2">
      <c r="A34" s="310" t="s">
        <v>216</v>
      </c>
      <c r="B34" s="313" t="s">
        <v>213</v>
      </c>
      <c r="C34" s="313" t="s">
        <v>288</v>
      </c>
      <c r="D34" s="313"/>
      <c r="E34" s="201" t="s">
        <v>161</v>
      </c>
      <c r="F34" s="202" t="s">
        <v>80</v>
      </c>
      <c r="G34" s="203" t="s">
        <v>11</v>
      </c>
      <c r="H34" s="204" t="s">
        <v>9</v>
      </c>
      <c r="I34" s="205">
        <v>375</v>
      </c>
      <c r="J34" s="205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>
        <f t="shared" si="1"/>
        <v>0</v>
      </c>
      <c r="V34" s="206">
        <f>IF($E34&lt;&gt;"Regional Mobility",SUM($K34:$T34),0)</f>
        <v>0</v>
      </c>
      <c r="W34" s="205"/>
      <c r="X34" s="207"/>
      <c r="Y34" s="82"/>
      <c r="Z34" s="82"/>
      <c r="AA34" s="82"/>
    </row>
    <row r="35" spans="1:27" s="74" customFormat="1" ht="15.75" customHeight="1" x14ac:dyDescent="0.2">
      <c r="A35" s="311"/>
      <c r="B35" s="314"/>
      <c r="C35" s="314"/>
      <c r="D35" s="314"/>
      <c r="E35" s="60" t="s">
        <v>161</v>
      </c>
      <c r="F35" s="157" t="s">
        <v>80</v>
      </c>
      <c r="G35" s="79" t="s">
        <v>11</v>
      </c>
      <c r="H35" s="151" t="s">
        <v>8</v>
      </c>
      <c r="I35" s="63">
        <v>545</v>
      </c>
      <c r="J35" s="102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0">
        <f t="shared" si="1"/>
        <v>0</v>
      </c>
      <c r="V35" s="83"/>
      <c r="W35" s="63"/>
      <c r="X35" s="84"/>
      <c r="Y35" s="82"/>
      <c r="Z35" s="82"/>
      <c r="AA35" s="82"/>
    </row>
    <row r="36" spans="1:27" s="74" customFormat="1" ht="18.75" customHeight="1" x14ac:dyDescent="0.2">
      <c r="A36" s="311"/>
      <c r="B36" s="314"/>
      <c r="C36" s="314"/>
      <c r="D36" s="314"/>
      <c r="E36" s="60" t="s">
        <v>161</v>
      </c>
      <c r="F36" s="157" t="s">
        <v>80</v>
      </c>
      <c r="G36" s="79" t="s">
        <v>11</v>
      </c>
      <c r="H36" s="151" t="s">
        <v>7</v>
      </c>
      <c r="I36" s="63"/>
      <c r="J36" s="63"/>
      <c r="K36" s="83">
        <v>4000</v>
      </c>
      <c r="L36" s="83"/>
      <c r="M36" s="83"/>
      <c r="N36" s="83"/>
      <c r="O36" s="83"/>
      <c r="P36" s="83"/>
      <c r="Q36" s="83"/>
      <c r="R36" s="83"/>
      <c r="S36" s="83"/>
      <c r="T36" s="83"/>
      <c r="U36" s="83">
        <f t="shared" si="1"/>
        <v>4000</v>
      </c>
      <c r="V36" s="83">
        <f>IF($E36&lt;&gt;"Regional Mobility",SUM($K36:$T36),0)</f>
        <v>0</v>
      </c>
      <c r="W36" s="63"/>
      <c r="X36" s="84"/>
      <c r="Y36" s="82"/>
      <c r="Z36" s="82"/>
      <c r="AA36" s="82"/>
    </row>
    <row r="37" spans="1:27" s="74" customFormat="1" ht="18.75" customHeight="1" thickBot="1" x14ac:dyDescent="0.25">
      <c r="A37" s="312"/>
      <c r="B37" s="315"/>
      <c r="C37" s="315"/>
      <c r="D37" s="315"/>
      <c r="E37" s="192"/>
      <c r="F37" s="193"/>
      <c r="G37" s="194"/>
      <c r="H37" s="195"/>
      <c r="I37" s="196"/>
      <c r="J37" s="196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>
        <f t="shared" si="1"/>
        <v>0</v>
      </c>
      <c r="V37" s="197"/>
      <c r="W37" s="196"/>
      <c r="X37" s="200"/>
      <c r="Y37" s="82"/>
      <c r="Z37" s="82"/>
      <c r="AA37" s="82"/>
    </row>
    <row r="38" spans="1:27" s="74" customFormat="1" ht="15.75" customHeight="1" x14ac:dyDescent="0.2">
      <c r="A38" s="310" t="s">
        <v>217</v>
      </c>
      <c r="B38" s="313" t="s">
        <v>218</v>
      </c>
      <c r="C38" s="313" t="s">
        <v>219</v>
      </c>
      <c r="D38" s="313"/>
      <c r="E38" s="201" t="s">
        <v>161</v>
      </c>
      <c r="F38" s="202" t="s">
        <v>80</v>
      </c>
      <c r="G38" s="203" t="s">
        <v>11</v>
      </c>
      <c r="H38" s="204" t="s">
        <v>9</v>
      </c>
      <c r="I38" s="205">
        <v>250</v>
      </c>
      <c r="J38" s="205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>
        <f t="shared" si="1"/>
        <v>0</v>
      </c>
      <c r="V38" s="206">
        <f>IF($E38&lt;&gt;"Regional Mobility",SUM($K38:$T38),0)</f>
        <v>0</v>
      </c>
      <c r="W38" s="205"/>
      <c r="X38" s="207"/>
      <c r="Y38" s="82"/>
      <c r="Z38" s="82"/>
      <c r="AA38" s="82"/>
    </row>
    <row r="39" spans="1:27" s="74" customFormat="1" ht="15.75" customHeight="1" x14ac:dyDescent="0.2">
      <c r="A39" s="311"/>
      <c r="B39" s="314"/>
      <c r="C39" s="314"/>
      <c r="D39" s="314"/>
      <c r="E39" s="60" t="s">
        <v>161</v>
      </c>
      <c r="F39" s="157" t="s">
        <v>80</v>
      </c>
      <c r="G39" s="79" t="s">
        <v>11</v>
      </c>
      <c r="H39" s="151" t="s">
        <v>8</v>
      </c>
      <c r="I39" s="102"/>
      <c r="J39" s="102"/>
      <c r="K39" s="83"/>
      <c r="L39" s="83">
        <v>8200</v>
      </c>
      <c r="M39" s="83"/>
      <c r="N39" s="83"/>
      <c r="O39" s="83"/>
      <c r="P39" s="83"/>
      <c r="Q39" s="83"/>
      <c r="R39" s="83"/>
      <c r="S39" s="83"/>
      <c r="T39" s="83"/>
      <c r="U39" s="83">
        <f t="shared" si="1"/>
        <v>8200</v>
      </c>
      <c r="V39" s="83"/>
      <c r="W39" s="63"/>
      <c r="X39" s="84"/>
      <c r="Y39" s="82"/>
      <c r="Z39" s="82"/>
      <c r="AA39" s="82"/>
    </row>
    <row r="40" spans="1:27" s="74" customFormat="1" ht="21.75" customHeight="1" x14ac:dyDescent="0.2">
      <c r="A40" s="311"/>
      <c r="B40" s="314"/>
      <c r="C40" s="314"/>
      <c r="D40" s="314"/>
      <c r="E40" s="60" t="s">
        <v>161</v>
      </c>
      <c r="F40" s="157" t="s">
        <v>80</v>
      </c>
      <c r="G40" s="79" t="s">
        <v>11</v>
      </c>
      <c r="H40" s="151" t="s">
        <v>7</v>
      </c>
      <c r="I40" s="63"/>
      <c r="J40" s="63"/>
      <c r="K40" s="83"/>
      <c r="L40" s="83"/>
      <c r="M40" s="234">
        <v>3000</v>
      </c>
      <c r="N40" s="83"/>
      <c r="O40" s="83"/>
      <c r="P40" s="83"/>
      <c r="Q40" s="83"/>
      <c r="R40" s="83"/>
      <c r="S40" s="83"/>
      <c r="T40" s="83"/>
      <c r="U40" s="234">
        <f t="shared" si="1"/>
        <v>3000</v>
      </c>
      <c r="V40" s="83">
        <f>IF($E40&lt;&gt;"Regional Mobility",SUM($K40:$T40),0)</f>
        <v>0</v>
      </c>
      <c r="W40" s="63"/>
      <c r="X40" s="84"/>
      <c r="Y40" s="82"/>
      <c r="Z40" s="82"/>
      <c r="AA40" s="82"/>
    </row>
    <row r="41" spans="1:27" s="74" customFormat="1" ht="21.75" customHeight="1" thickBot="1" x14ac:dyDescent="0.25">
      <c r="A41" s="312"/>
      <c r="B41" s="315"/>
      <c r="C41" s="315"/>
      <c r="D41" s="315"/>
      <c r="E41" s="192"/>
      <c r="F41" s="193"/>
      <c r="G41" s="194"/>
      <c r="H41" s="195"/>
      <c r="I41" s="196"/>
      <c r="J41" s="196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224">
        <f t="shared" si="1"/>
        <v>0</v>
      </c>
      <c r="V41" s="197"/>
      <c r="W41" s="196"/>
      <c r="X41" s="200"/>
      <c r="Y41" s="82"/>
      <c r="Z41" s="82"/>
      <c r="AA41" s="82"/>
    </row>
    <row r="42" spans="1:27" s="74" customFormat="1" ht="20.25" customHeight="1" x14ac:dyDescent="0.2">
      <c r="A42" s="310" t="s">
        <v>240</v>
      </c>
      <c r="B42" s="313" t="s">
        <v>211</v>
      </c>
      <c r="C42" s="313" t="s">
        <v>255</v>
      </c>
      <c r="D42" s="313"/>
      <c r="E42" s="201" t="s">
        <v>161</v>
      </c>
      <c r="F42" s="202" t="s">
        <v>80</v>
      </c>
      <c r="G42" s="203" t="s">
        <v>11</v>
      </c>
      <c r="H42" s="204" t="s">
        <v>7</v>
      </c>
      <c r="I42" s="205"/>
      <c r="J42" s="205"/>
      <c r="K42" s="206"/>
      <c r="L42" s="206">
        <v>9800</v>
      </c>
      <c r="M42" s="206"/>
      <c r="N42" s="206"/>
      <c r="O42" s="206"/>
      <c r="P42" s="206"/>
      <c r="Q42" s="206"/>
      <c r="R42" s="206"/>
      <c r="S42" s="206"/>
      <c r="T42" s="206"/>
      <c r="U42" s="206">
        <f>IF($E42="Regional Mobility",SUM($K42:$T42),0)</f>
        <v>9800</v>
      </c>
      <c r="V42" s="206">
        <f>IF($E42&lt;&gt;"Regional Mobility",SUM($K42:$T42),0)</f>
        <v>0</v>
      </c>
      <c r="W42" s="205"/>
      <c r="X42" s="207"/>
      <c r="Y42" s="82"/>
      <c r="Z42" s="82"/>
      <c r="AA42" s="82"/>
    </row>
    <row r="43" spans="1:27" s="74" customFormat="1" ht="20.25" customHeight="1" x14ac:dyDescent="0.2">
      <c r="A43" s="311"/>
      <c r="B43" s="314"/>
      <c r="C43" s="314"/>
      <c r="D43" s="314"/>
      <c r="E43" s="62" t="s">
        <v>161</v>
      </c>
      <c r="F43" s="149" t="s">
        <v>80</v>
      </c>
      <c r="G43" s="150" t="s">
        <v>11</v>
      </c>
      <c r="H43" s="151"/>
      <c r="I43" s="63"/>
      <c r="J43" s="6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103">
        <f>IF($E43="Regional Mobility",SUM($K43:$T43),0)</f>
        <v>0</v>
      </c>
      <c r="V43" s="83"/>
      <c r="W43" s="63"/>
      <c r="X43" s="84"/>
      <c r="Y43" s="82"/>
      <c r="Z43" s="82"/>
      <c r="AA43" s="82"/>
    </row>
    <row r="44" spans="1:27" s="74" customFormat="1" ht="20.25" customHeight="1" thickBot="1" x14ac:dyDescent="0.25">
      <c r="A44" s="312"/>
      <c r="B44" s="315"/>
      <c r="C44" s="315"/>
      <c r="D44" s="315"/>
      <c r="E44" s="192" t="s">
        <v>161</v>
      </c>
      <c r="F44" s="193" t="s">
        <v>80</v>
      </c>
      <c r="G44" s="194" t="s">
        <v>11</v>
      </c>
      <c r="H44" s="195"/>
      <c r="I44" s="196"/>
      <c r="J44" s="196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224">
        <f>IF($E44="Regional Mobility",SUM($K44:$T44),0)</f>
        <v>0</v>
      </c>
      <c r="V44" s="197"/>
      <c r="W44" s="196"/>
      <c r="X44" s="200"/>
      <c r="Y44" s="82"/>
      <c r="Z44" s="82"/>
      <c r="AA44" s="82"/>
    </row>
    <row r="45" spans="1:27" s="74" customFormat="1" ht="15.75" customHeight="1" x14ac:dyDescent="0.2">
      <c r="A45" s="337"/>
      <c r="B45" s="314"/>
      <c r="C45" s="314"/>
      <c r="D45" s="314"/>
      <c r="E45" s="100"/>
      <c r="F45" s="147"/>
      <c r="G45" s="148"/>
      <c r="H45" s="101"/>
      <c r="I45" s="102"/>
      <c r="J45" s="102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2"/>
      <c r="X45" s="104"/>
      <c r="Y45" s="82"/>
      <c r="Z45" s="82"/>
      <c r="AA45" s="82"/>
    </row>
    <row r="46" spans="1:27" s="74" customFormat="1" ht="15.75" customHeight="1" x14ac:dyDescent="0.2">
      <c r="A46" s="337"/>
      <c r="B46" s="314"/>
      <c r="C46" s="314"/>
      <c r="D46" s="314"/>
      <c r="E46" s="62"/>
      <c r="F46" s="149"/>
      <c r="G46" s="150"/>
      <c r="H46" s="151"/>
      <c r="I46" s="102"/>
      <c r="J46" s="102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2"/>
      <c r="X46" s="104"/>
      <c r="Y46" s="82"/>
      <c r="Z46" s="82"/>
      <c r="AA46" s="82"/>
    </row>
    <row r="47" spans="1:27" s="74" customFormat="1" ht="18.75" customHeight="1" x14ac:dyDescent="0.2">
      <c r="A47" s="337"/>
      <c r="B47" s="314"/>
      <c r="C47" s="314"/>
      <c r="D47" s="314"/>
      <c r="E47" s="62"/>
      <c r="F47" s="149"/>
      <c r="G47" s="150"/>
      <c r="H47" s="151"/>
      <c r="I47" s="63"/>
      <c r="J47" s="6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63"/>
      <c r="X47" s="84"/>
      <c r="Y47" s="82"/>
      <c r="Z47" s="82"/>
      <c r="AA47" s="82"/>
    </row>
    <row r="48" spans="1:27" s="74" customFormat="1" ht="18.75" customHeight="1" x14ac:dyDescent="0.2">
      <c r="A48" s="338"/>
      <c r="B48" s="336"/>
      <c r="C48" s="336"/>
      <c r="D48" s="336"/>
      <c r="E48" s="69"/>
      <c r="F48" s="154"/>
      <c r="G48" s="155"/>
      <c r="H48" s="156"/>
      <c r="I48" s="70"/>
      <c r="J48" s="70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168"/>
      <c r="V48" s="85"/>
      <c r="W48" s="70"/>
      <c r="X48" s="86"/>
      <c r="Y48" s="82"/>
      <c r="Z48" s="82"/>
      <c r="AA48" s="82"/>
    </row>
    <row r="49" spans="1:27" s="74" customFormat="1" ht="15.75" x14ac:dyDescent="0.2">
      <c r="A49" s="337"/>
      <c r="B49" s="314"/>
      <c r="C49" s="314"/>
      <c r="D49" s="345"/>
      <c r="E49" s="62"/>
      <c r="F49" s="149"/>
      <c r="G49" s="150"/>
      <c r="H49" s="151"/>
      <c r="I49" s="63"/>
      <c r="J49" s="6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103"/>
      <c r="V49" s="83"/>
      <c r="W49" s="63"/>
      <c r="X49" s="84"/>
      <c r="Y49" s="82"/>
      <c r="Z49" s="82"/>
      <c r="AA49" s="82"/>
    </row>
    <row r="50" spans="1:27" s="74" customFormat="1" ht="15.75" x14ac:dyDescent="0.2">
      <c r="A50" s="337"/>
      <c r="B50" s="314"/>
      <c r="C50" s="314"/>
      <c r="D50" s="345"/>
      <c r="E50" s="62"/>
      <c r="F50" s="166"/>
      <c r="G50" s="150"/>
      <c r="H50" s="153"/>
      <c r="I50" s="65"/>
      <c r="J50" s="65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03"/>
      <c r="V50" s="119"/>
      <c r="W50" s="65"/>
      <c r="X50" s="146"/>
      <c r="Y50" s="82"/>
      <c r="Z50" s="82"/>
      <c r="AA50" s="82"/>
    </row>
    <row r="51" spans="1:27" s="74" customFormat="1" ht="21" customHeight="1" x14ac:dyDescent="0.2">
      <c r="A51" s="338"/>
      <c r="B51" s="336"/>
      <c r="C51" s="336"/>
      <c r="D51" s="346"/>
      <c r="E51" s="62"/>
      <c r="F51" s="154"/>
      <c r="G51" s="155"/>
      <c r="H51" s="156"/>
      <c r="I51" s="70"/>
      <c r="J51" s="70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168"/>
      <c r="V51" s="85"/>
      <c r="W51" s="70"/>
      <c r="X51" s="86"/>
      <c r="Y51" s="82"/>
      <c r="Z51" s="82"/>
      <c r="AA51" s="82"/>
    </row>
    <row r="52" spans="1:27" s="74" customFormat="1" ht="15.75" x14ac:dyDescent="0.2">
      <c r="A52" s="342"/>
      <c r="B52" s="335"/>
      <c r="C52" s="335"/>
      <c r="D52" s="347"/>
      <c r="E52" s="60"/>
      <c r="F52" s="157"/>
      <c r="G52" s="79"/>
      <c r="H52" s="67"/>
      <c r="I52" s="61"/>
      <c r="J52" s="61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119"/>
      <c r="V52" s="80"/>
      <c r="W52" s="61"/>
      <c r="X52" s="81"/>
      <c r="Y52" s="82"/>
      <c r="Z52" s="82"/>
      <c r="AA52" s="82"/>
    </row>
    <row r="53" spans="1:27" s="74" customFormat="1" ht="15.75" x14ac:dyDescent="0.2">
      <c r="A53" s="343"/>
      <c r="B53" s="314"/>
      <c r="C53" s="314"/>
      <c r="D53" s="345"/>
      <c r="E53" s="62"/>
      <c r="F53" s="149"/>
      <c r="G53" s="150"/>
      <c r="H53" s="151"/>
      <c r="I53" s="63"/>
      <c r="J53" s="6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170"/>
      <c r="V53" s="169"/>
      <c r="W53" s="63"/>
      <c r="X53" s="84"/>
      <c r="Y53" s="82"/>
      <c r="Z53" s="82"/>
      <c r="AA53" s="82"/>
    </row>
    <row r="54" spans="1:27" s="74" customFormat="1" ht="15.75" x14ac:dyDescent="0.2">
      <c r="A54" s="343"/>
      <c r="B54" s="314"/>
      <c r="C54" s="314"/>
      <c r="D54" s="345"/>
      <c r="E54" s="62"/>
      <c r="F54" s="149"/>
      <c r="G54" s="150"/>
      <c r="H54" s="151"/>
      <c r="I54" s="63"/>
      <c r="J54" s="6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103"/>
      <c r="V54" s="83"/>
      <c r="W54" s="63"/>
      <c r="X54" s="84"/>
      <c r="Y54" s="82"/>
      <c r="Z54" s="82"/>
      <c r="AA54" s="82"/>
    </row>
    <row r="55" spans="1:27" s="74" customFormat="1" ht="15.75" x14ac:dyDescent="0.2">
      <c r="A55" s="344"/>
      <c r="B55" s="336"/>
      <c r="C55" s="336"/>
      <c r="D55" s="346"/>
      <c r="E55" s="69"/>
      <c r="F55" s="154"/>
      <c r="G55" s="155"/>
      <c r="H55" s="156"/>
      <c r="I55" s="70"/>
      <c r="J55" s="70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168"/>
      <c r="V55" s="85"/>
      <c r="W55" s="70"/>
      <c r="X55" s="86"/>
      <c r="Y55" s="82"/>
      <c r="Z55" s="82"/>
      <c r="AA55" s="82"/>
    </row>
    <row r="56" spans="1:27" s="74" customFormat="1" ht="18.75" customHeight="1" x14ac:dyDescent="0.2">
      <c r="A56" s="339"/>
      <c r="B56" s="335"/>
      <c r="C56" s="335"/>
      <c r="D56" s="335"/>
      <c r="E56" s="100"/>
      <c r="F56" s="147"/>
      <c r="G56" s="148"/>
      <c r="H56" s="101"/>
      <c r="I56" s="102"/>
      <c r="J56" s="102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>
        <f>IF($E56="Regional Mobility",SUM($K56:$T56),0)</f>
        <v>0</v>
      </c>
      <c r="V56" s="103">
        <f>IF($E56&lt;&gt;"Regional Mobility",SUM($K56:$T56),0)</f>
        <v>0</v>
      </c>
      <c r="W56" s="102"/>
      <c r="X56" s="104"/>
      <c r="Y56" s="82"/>
      <c r="Z56" s="82"/>
      <c r="AA56" s="82"/>
    </row>
    <row r="57" spans="1:27" s="74" customFormat="1" ht="18.75" customHeight="1" x14ac:dyDescent="0.2">
      <c r="A57" s="340"/>
      <c r="B57" s="314"/>
      <c r="C57" s="314"/>
      <c r="D57" s="314"/>
      <c r="E57" s="62"/>
      <c r="F57" s="149"/>
      <c r="G57" s="150"/>
      <c r="H57" s="151"/>
      <c r="I57" s="63"/>
      <c r="J57" s="6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103">
        <f>IF($E57="Regional Mobility",SUM($K57:$T57),0)</f>
        <v>0</v>
      </c>
      <c r="V57" s="83"/>
      <c r="W57" s="63"/>
      <c r="X57" s="84"/>
      <c r="Y57" s="82"/>
      <c r="Z57" s="82"/>
      <c r="AA57" s="82"/>
    </row>
    <row r="58" spans="1:27" s="74" customFormat="1" ht="18.75" customHeight="1" x14ac:dyDescent="0.2">
      <c r="A58" s="341"/>
      <c r="B58" s="336"/>
      <c r="C58" s="336"/>
      <c r="D58" s="336"/>
      <c r="E58" s="69"/>
      <c r="F58" s="154"/>
      <c r="G58" s="155"/>
      <c r="H58" s="156"/>
      <c r="I58" s="70"/>
      <c r="J58" s="70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168">
        <f>IF($E58="Regional Mobility",SUM($K58:$T58),0)</f>
        <v>0</v>
      </c>
      <c r="V58" s="85"/>
      <c r="W58" s="70"/>
      <c r="X58" s="86"/>
      <c r="Y58" s="82"/>
      <c r="Z58" s="82"/>
      <c r="AA58" s="82"/>
    </row>
    <row r="59" spans="1:27" s="74" customFormat="1" ht="15.75" x14ac:dyDescent="0.2">
      <c r="A59" s="158"/>
      <c r="B59" s="93"/>
      <c r="C59" s="93"/>
      <c r="D59" s="162"/>
      <c r="E59" s="93"/>
      <c r="F59" s="94"/>
      <c r="G59" s="94"/>
      <c r="H59" s="95"/>
      <c r="I59" s="96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8"/>
      <c r="V59" s="98"/>
      <c r="W59" s="96"/>
      <c r="X59" s="97"/>
      <c r="Y59" s="82"/>
      <c r="Z59" s="82"/>
      <c r="AA59" s="82"/>
    </row>
    <row r="60" spans="1:27" ht="17.25" customHeight="1" x14ac:dyDescent="0.2">
      <c r="A60" s="44"/>
      <c r="B60" s="45"/>
      <c r="C60" s="45"/>
      <c r="D60" s="163"/>
      <c r="E60" s="44"/>
      <c r="F60" s="44"/>
      <c r="G60" s="44"/>
      <c r="H60" s="46"/>
      <c r="I60" s="159" t="s">
        <v>32</v>
      </c>
      <c r="J60" s="89">
        <v>9757.5069999999996</v>
      </c>
      <c r="K60" s="88">
        <v>12708.11</v>
      </c>
      <c r="L60" s="88">
        <v>15658.714</v>
      </c>
      <c r="M60" s="88">
        <v>15658.714</v>
      </c>
      <c r="N60" s="88">
        <v>15658.714</v>
      </c>
      <c r="O60" s="88">
        <v>15658.714</v>
      </c>
      <c r="P60" s="88">
        <v>15658.714</v>
      </c>
      <c r="Q60" s="88">
        <v>15658.714</v>
      </c>
      <c r="R60" s="88">
        <v>15658.714</v>
      </c>
      <c r="S60" s="88">
        <v>15658.714</v>
      </c>
      <c r="T60" s="88">
        <v>15658.714</v>
      </c>
      <c r="U60" s="44"/>
      <c r="V60" s="47"/>
    </row>
    <row r="61" spans="1:27" ht="17.25" customHeight="1" x14ac:dyDescent="0.2">
      <c r="A61" s="109" t="s">
        <v>6</v>
      </c>
      <c r="B61" s="43"/>
      <c r="C61" s="163"/>
      <c r="D61" s="163"/>
      <c r="E61" s="44"/>
      <c r="F61" s="44"/>
      <c r="G61" s="44"/>
      <c r="H61" s="46"/>
      <c r="I61" s="159" t="s">
        <v>5</v>
      </c>
      <c r="J61" s="167">
        <v>4622.5326999999997</v>
      </c>
      <c r="K61" s="88">
        <f>J67</f>
        <v>7317.3252399999992</v>
      </c>
      <c r="L61" s="88">
        <f t="shared" ref="L61:Q61" si="2">K67</f>
        <v>8525.4352399999989</v>
      </c>
      <c r="M61" s="88">
        <f t="shared" si="2"/>
        <v>0.14923999999882653</v>
      </c>
      <c r="N61" s="88">
        <f t="shared" si="2"/>
        <v>2442.8632399999988</v>
      </c>
      <c r="O61" s="88">
        <f t="shared" si="2"/>
        <v>9951.5772399999987</v>
      </c>
      <c r="P61" s="88">
        <f t="shared" si="2"/>
        <v>24610.291239999999</v>
      </c>
      <c r="Q61" s="88">
        <f t="shared" si="2"/>
        <v>40269.005239999999</v>
      </c>
      <c r="R61" s="88">
        <f>Q67</f>
        <v>55927.719239999999</v>
      </c>
      <c r="S61" s="88">
        <f>R67</f>
        <v>71586.433239999998</v>
      </c>
      <c r="T61" s="88">
        <f>S67</f>
        <v>87245.147239999991</v>
      </c>
      <c r="U61" s="44"/>
      <c r="V61" s="47"/>
    </row>
    <row r="62" spans="1:27" ht="17.25" customHeight="1" x14ac:dyDescent="0.2">
      <c r="A62" s="109" t="s">
        <v>4</v>
      </c>
      <c r="B62" s="43"/>
      <c r="C62" s="163"/>
      <c r="D62" s="163"/>
      <c r="E62" s="44"/>
      <c r="F62" s="44"/>
      <c r="G62" s="44"/>
      <c r="H62" s="46"/>
      <c r="I62" s="159" t="s">
        <v>3</v>
      </c>
      <c r="J62" s="89"/>
      <c r="K62" s="88"/>
      <c r="L62" s="88"/>
      <c r="M62" s="90">
        <v>0</v>
      </c>
      <c r="N62" s="88"/>
      <c r="O62" s="88"/>
      <c r="P62" s="88"/>
      <c r="Q62" s="88"/>
      <c r="R62" s="88"/>
      <c r="S62" s="88"/>
      <c r="T62" s="88"/>
      <c r="U62" s="44"/>
      <c r="V62" s="47"/>
    </row>
    <row r="63" spans="1:27" ht="17.25" customHeight="1" x14ac:dyDescent="0.2">
      <c r="A63" s="109" t="s">
        <v>2</v>
      </c>
      <c r="B63" s="43"/>
      <c r="C63" s="45"/>
      <c r="D63" s="163"/>
      <c r="E63" s="44"/>
      <c r="F63" s="44"/>
      <c r="G63" s="44"/>
      <c r="H63" s="46"/>
      <c r="I63" s="159" t="s">
        <v>1</v>
      </c>
      <c r="J63" s="89"/>
      <c r="K63" s="88"/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8">
        <v>0</v>
      </c>
      <c r="R63" s="88"/>
      <c r="S63" s="88"/>
      <c r="T63" s="88"/>
      <c r="U63" s="44"/>
      <c r="V63" s="47"/>
    </row>
    <row r="64" spans="1:27" ht="17.25" customHeight="1" x14ac:dyDescent="0.2">
      <c r="A64" s="109" t="s">
        <v>200</v>
      </c>
      <c r="B64" s="43"/>
      <c r="C64" s="163"/>
      <c r="D64" s="163"/>
      <c r="E64" s="44"/>
      <c r="F64" s="44"/>
      <c r="G64" s="44"/>
      <c r="H64" s="46"/>
      <c r="I64" s="159" t="s">
        <v>0</v>
      </c>
      <c r="J64" s="89">
        <v>0</v>
      </c>
      <c r="K64" s="88">
        <v>0</v>
      </c>
      <c r="L64" s="88">
        <v>0</v>
      </c>
      <c r="M64" s="88"/>
      <c r="N64" s="88"/>
      <c r="O64" s="88"/>
      <c r="P64" s="88">
        <v>0</v>
      </c>
      <c r="Q64" s="88"/>
      <c r="R64" s="88"/>
      <c r="S64" s="88"/>
      <c r="T64" s="88"/>
      <c r="U64" s="44"/>
      <c r="V64" s="47"/>
    </row>
    <row r="65" spans="1:22" ht="17.25" customHeight="1" x14ac:dyDescent="0.2">
      <c r="A65" s="110"/>
      <c r="B65" s="43"/>
      <c r="C65" s="163"/>
      <c r="D65" s="45"/>
      <c r="E65" s="44"/>
      <c r="F65" s="44"/>
      <c r="G65" s="44"/>
      <c r="H65" s="46"/>
      <c r="I65" s="159" t="s">
        <v>30</v>
      </c>
      <c r="J65" s="89">
        <f t="shared" ref="J65:Q65" si="3">SUM(J60:J64)</f>
        <v>14380.039699999999</v>
      </c>
      <c r="K65" s="88">
        <f>SUM(K60:K64)</f>
        <v>20025.435239999999</v>
      </c>
      <c r="L65" s="88">
        <f t="shared" si="3"/>
        <v>24184.149239999999</v>
      </c>
      <c r="M65" s="88">
        <f t="shared" si="3"/>
        <v>15658.863239999999</v>
      </c>
      <c r="N65" s="88">
        <f t="shared" si="3"/>
        <v>18101.577239999999</v>
      </c>
      <c r="O65" s="88">
        <f t="shared" si="3"/>
        <v>25610.291239999999</v>
      </c>
      <c r="P65" s="88">
        <f t="shared" si="3"/>
        <v>40269.005239999999</v>
      </c>
      <c r="Q65" s="88">
        <f t="shared" si="3"/>
        <v>55927.719239999999</v>
      </c>
      <c r="R65" s="88">
        <f>SUM(R60:R64)</f>
        <v>71586.433239999998</v>
      </c>
      <c r="S65" s="88">
        <f>SUM(S60:S64)</f>
        <v>87245.147239999991</v>
      </c>
      <c r="T65" s="88">
        <f>SUM(T60:T64)</f>
        <v>102903.86124</v>
      </c>
      <c r="U65" s="44"/>
      <c r="V65" s="47"/>
    </row>
    <row r="66" spans="1:22" ht="17.25" customHeight="1" x14ac:dyDescent="0.2">
      <c r="A66" s="109"/>
      <c r="B66" s="43"/>
      <c r="C66" s="43"/>
      <c r="D66" s="163"/>
      <c r="E66" s="44"/>
      <c r="F66" s="44"/>
      <c r="G66" s="44"/>
      <c r="H66" s="46"/>
      <c r="I66" s="159" t="s">
        <v>31</v>
      </c>
      <c r="J66" s="89">
        <v>-7062.7144600000001</v>
      </c>
      <c r="K66" s="88">
        <f>-(SUMIF($E5:$E58,"Regional Mobility",K5:K58))</f>
        <v>-11500</v>
      </c>
      <c r="L66" s="88">
        <f t="shared" ref="L66:T66" si="4">-(SUMIF($E5:$E56,"Regional Mobility",L5:L56))</f>
        <v>-24184</v>
      </c>
      <c r="M66" s="88">
        <f t="shared" si="4"/>
        <v>-13216</v>
      </c>
      <c r="N66" s="88">
        <f t="shared" si="4"/>
        <v>-8150</v>
      </c>
      <c r="O66" s="88">
        <f t="shared" si="4"/>
        <v>-1000</v>
      </c>
      <c r="P66" s="88">
        <f t="shared" si="4"/>
        <v>0</v>
      </c>
      <c r="Q66" s="88">
        <f t="shared" si="4"/>
        <v>0</v>
      </c>
      <c r="R66" s="88">
        <f t="shared" si="4"/>
        <v>0</v>
      </c>
      <c r="S66" s="88">
        <f t="shared" si="4"/>
        <v>0</v>
      </c>
      <c r="T66" s="88">
        <f t="shared" si="4"/>
        <v>0</v>
      </c>
      <c r="U66" s="44"/>
      <c r="V66" s="47"/>
    </row>
    <row r="67" spans="1:22" ht="17.25" customHeight="1" x14ac:dyDescent="0.2">
      <c r="A67" s="109"/>
      <c r="B67" s="43"/>
      <c r="I67" s="160" t="s">
        <v>191</v>
      </c>
      <c r="J67" s="91">
        <f>J65+J66</f>
        <v>7317.3252399999992</v>
      </c>
      <c r="K67" s="92">
        <f>K65+K66</f>
        <v>8525.4352399999989</v>
      </c>
      <c r="L67" s="92">
        <f t="shared" ref="L67:T67" si="5">L65+L66</f>
        <v>0.14923999999882653</v>
      </c>
      <c r="M67" s="92">
        <f t="shared" si="5"/>
        <v>2442.8632399999988</v>
      </c>
      <c r="N67" s="92">
        <f t="shared" si="5"/>
        <v>9951.5772399999987</v>
      </c>
      <c r="O67" s="92">
        <f t="shared" si="5"/>
        <v>24610.291239999999</v>
      </c>
      <c r="P67" s="92">
        <f t="shared" si="5"/>
        <v>40269.005239999999</v>
      </c>
      <c r="Q67" s="92">
        <f t="shared" si="5"/>
        <v>55927.719239999999</v>
      </c>
      <c r="R67" s="92">
        <f t="shared" si="5"/>
        <v>71586.433239999998</v>
      </c>
      <c r="S67" s="92">
        <f t="shared" si="5"/>
        <v>87245.147239999991</v>
      </c>
      <c r="T67" s="92">
        <f t="shared" si="5"/>
        <v>102903.86124</v>
      </c>
      <c r="U67" s="44"/>
      <c r="V67" s="47"/>
    </row>
    <row r="68" spans="1:22" x14ac:dyDescent="0.2">
      <c r="N68" s="10"/>
      <c r="T68" s="4"/>
      <c r="U68" s="4"/>
    </row>
    <row r="69" spans="1:22" x14ac:dyDescent="0.2">
      <c r="I69" s="14"/>
      <c r="T69" s="4"/>
      <c r="U69" s="4"/>
    </row>
    <row r="70" spans="1:22" x14ac:dyDescent="0.2">
      <c r="I70" s="14"/>
      <c r="T70" s="4"/>
      <c r="U70" s="4"/>
    </row>
    <row r="71" spans="1:22" x14ac:dyDescent="0.2">
      <c r="T71" s="4"/>
      <c r="U71" s="4"/>
    </row>
    <row r="72" spans="1:22" x14ac:dyDescent="0.2">
      <c r="T72" s="4"/>
      <c r="U72" s="4"/>
    </row>
    <row r="73" spans="1:22" x14ac:dyDescent="0.2">
      <c r="T73" s="4"/>
      <c r="U73" s="4"/>
    </row>
    <row r="74" spans="1:22" x14ac:dyDescent="0.2">
      <c r="A74" s="10"/>
      <c r="T74" s="4"/>
      <c r="U74" s="4"/>
    </row>
    <row r="75" spans="1:22" x14ac:dyDescent="0.2">
      <c r="A75" s="10"/>
      <c r="T75" s="4"/>
      <c r="U75" s="4"/>
    </row>
    <row r="76" spans="1:22" x14ac:dyDescent="0.2">
      <c r="A76" s="10"/>
    </row>
    <row r="77" spans="1:22" x14ac:dyDescent="0.2">
      <c r="A77" s="10"/>
    </row>
    <row r="78" spans="1:22" x14ac:dyDescent="0.2">
      <c r="A78" s="10"/>
    </row>
    <row r="79" spans="1:22" x14ac:dyDescent="0.2">
      <c r="A79" s="10"/>
    </row>
    <row r="103" spans="11:13" x14ac:dyDescent="0.2">
      <c r="K103" s="49"/>
    </row>
    <row r="104" spans="11:13" x14ac:dyDescent="0.2">
      <c r="M104" s="49"/>
    </row>
    <row r="106" spans="11:13" x14ac:dyDescent="0.2">
      <c r="K106" s="49"/>
    </row>
    <row r="107" spans="11:13" x14ac:dyDescent="0.2">
      <c r="M107" s="49"/>
    </row>
    <row r="133" spans="13:14" x14ac:dyDescent="0.2">
      <c r="M133" s="16"/>
      <c r="N133" s="15">
        <v>6400</v>
      </c>
    </row>
  </sheetData>
  <mergeCells count="58">
    <mergeCell ref="C14:C16"/>
    <mergeCell ref="A7:A8"/>
    <mergeCell ref="C30:C33"/>
    <mergeCell ref="C27:C29"/>
    <mergeCell ref="D27:D29"/>
    <mergeCell ref="A30:A33"/>
    <mergeCell ref="D14:D16"/>
    <mergeCell ref="A14:A16"/>
    <mergeCell ref="C17:C22"/>
    <mergeCell ref="D17:D22"/>
    <mergeCell ref="A1:X1"/>
    <mergeCell ref="A2:X2"/>
    <mergeCell ref="A11:A13"/>
    <mergeCell ref="B11:B13"/>
    <mergeCell ref="C11:C13"/>
    <mergeCell ref="D11:D13"/>
    <mergeCell ref="A5:X5"/>
    <mergeCell ref="K3:V3"/>
    <mergeCell ref="A52:A55"/>
    <mergeCell ref="D49:D51"/>
    <mergeCell ref="C49:C51"/>
    <mergeCell ref="A49:A51"/>
    <mergeCell ref="D52:D55"/>
    <mergeCell ref="C52:C55"/>
    <mergeCell ref="B52:B55"/>
    <mergeCell ref="B49:B51"/>
    <mergeCell ref="X27:X29"/>
    <mergeCell ref="D56:D58"/>
    <mergeCell ref="A38:A41"/>
    <mergeCell ref="B38:B41"/>
    <mergeCell ref="C38:C41"/>
    <mergeCell ref="D38:D41"/>
    <mergeCell ref="A45:A48"/>
    <mergeCell ref="B45:B48"/>
    <mergeCell ref="C45:C48"/>
    <mergeCell ref="D45:D48"/>
    <mergeCell ref="A42:A44"/>
    <mergeCell ref="B42:B44"/>
    <mergeCell ref="C42:C44"/>
    <mergeCell ref="A56:A58"/>
    <mergeCell ref="B56:B58"/>
    <mergeCell ref="C56:C58"/>
    <mergeCell ref="A34:A37"/>
    <mergeCell ref="B34:B37"/>
    <mergeCell ref="D42:D44"/>
    <mergeCell ref="B14:B16"/>
    <mergeCell ref="B27:B29"/>
    <mergeCell ref="A27:A29"/>
    <mergeCell ref="A26:X26"/>
    <mergeCell ref="A17:A22"/>
    <mergeCell ref="B17:B22"/>
    <mergeCell ref="A23:A25"/>
    <mergeCell ref="B23:B25"/>
    <mergeCell ref="C23:C25"/>
    <mergeCell ref="D30:D33"/>
    <mergeCell ref="D34:D37"/>
    <mergeCell ref="C34:C37"/>
    <mergeCell ref="B30:B33"/>
  </mergeCells>
  <dataValidations count="4">
    <dataValidation type="list" allowBlank="1" showInputMessage="1" showErrorMessage="1" sqref="E11:E25 E6:E9 E27:E59" xr:uid="{00000000-0002-0000-0000-000000000000}">
      <formula1>Category</formula1>
    </dataValidation>
    <dataValidation type="list" allowBlank="1" showInputMessage="1" showErrorMessage="1" sqref="H11:H25 H6:H9 H27:H59" xr:uid="{00000000-0002-0000-0000-000001000000}">
      <formula1>PhaseShort</formula1>
    </dataValidation>
    <dataValidation type="list" allowBlank="1" showInputMessage="1" showErrorMessage="1" sqref="F11:F25 F6:F9 F27:F59" xr:uid="{00000000-0002-0000-0000-000002000000}">
      <formula1>INDIRECT(SUBSTITUTE($E6," ",""))</formula1>
    </dataValidation>
    <dataValidation type="list" allowBlank="1" showInputMessage="1" showErrorMessage="1" sqref="G11:G25 G6:G9 G27:G59" xr:uid="{00000000-0002-0000-0000-000003000000}">
      <formula1>FederalProgram</formula1>
    </dataValidation>
  </dataValidations>
  <printOptions horizontalCentered="1"/>
  <pageMargins left="0.25" right="0.25" top="0.75" bottom="0.75" header="0.3" footer="0.3"/>
  <pageSetup paperSize="17" scale="55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G174"/>
  <sheetViews>
    <sheetView showGridLines="0" showZeros="0" tabSelected="1" zoomScale="60" zoomScaleNormal="60" zoomScalePageLayoutView="60" workbookViewId="0">
      <pane ySplit="4" topLeftCell="A85" activePane="bottomLeft" state="frozen"/>
      <selection pane="bottomLeft" activeCell="U88" sqref="U88"/>
    </sheetView>
  </sheetViews>
  <sheetFormatPr defaultColWidth="10.7109375" defaultRowHeight="16.5" x14ac:dyDescent="0.2"/>
  <cols>
    <col min="1" max="1" width="66.42578125" style="4" customWidth="1"/>
    <col min="2" max="2" width="14" style="7" customWidth="1"/>
    <col min="3" max="3" width="12.28515625" style="7" bestFit="1" customWidth="1"/>
    <col min="4" max="4" width="19.85546875" style="1" bestFit="1" customWidth="1"/>
    <col min="5" max="5" width="20.42578125" style="1" customWidth="1"/>
    <col min="6" max="6" width="16.28515625" style="1" bestFit="1" customWidth="1"/>
    <col min="7" max="7" width="14.85546875" style="1" bestFit="1" customWidth="1"/>
    <col min="8" max="8" width="12.42578125" style="1" bestFit="1" customWidth="1"/>
    <col min="9" max="12" width="15.140625" style="1" customWidth="1"/>
    <col min="13" max="13" width="14.7109375" style="1" bestFit="1" customWidth="1"/>
    <col min="14" max="14" width="11.85546875" style="1" bestFit="1" customWidth="1"/>
    <col min="15" max="18" width="11.85546875" style="2" bestFit="1" customWidth="1"/>
    <col min="19" max="19" width="17.42578125" style="2" customWidth="1"/>
    <col min="20" max="20" width="20.5703125" style="2" customWidth="1"/>
    <col min="21" max="21" width="22.28515625" style="1" customWidth="1"/>
    <col min="22" max="22" width="10.7109375" style="1" customWidth="1"/>
    <col min="23" max="23" width="11.42578125" style="1" customWidth="1"/>
    <col min="24" max="16384" width="10.7109375" style="1"/>
  </cols>
  <sheetData>
    <row r="1" spans="1:33" ht="33" customHeight="1" x14ac:dyDescent="0.5">
      <c r="A1" s="405" t="s">
        <v>304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127"/>
      <c r="U1" s="127"/>
      <c r="V1" s="127"/>
      <c r="W1" s="127"/>
      <c r="X1" s="128"/>
      <c r="Y1" s="128"/>
      <c r="Z1" s="128"/>
      <c r="AA1" s="128"/>
    </row>
    <row r="2" spans="1:33" ht="33" customHeight="1" x14ac:dyDescent="0.2">
      <c r="A2" s="406" t="s">
        <v>306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129"/>
      <c r="U2" s="129"/>
      <c r="V2" s="129"/>
      <c r="W2" s="129"/>
    </row>
    <row r="3" spans="1:33" s="57" customFormat="1" ht="26.25" customHeight="1" x14ac:dyDescent="0.2">
      <c r="A3" s="52" t="s">
        <v>19</v>
      </c>
      <c r="B3" s="53"/>
      <c r="C3" s="53"/>
      <c r="D3" s="54"/>
      <c r="E3" s="54"/>
      <c r="F3" s="54"/>
      <c r="G3" s="54"/>
      <c r="H3" s="54"/>
      <c r="I3" s="353" t="s">
        <v>33</v>
      </c>
      <c r="J3" s="354"/>
      <c r="K3" s="354"/>
      <c r="L3" s="354"/>
      <c r="M3" s="354"/>
      <c r="N3" s="354"/>
      <c r="O3" s="354"/>
      <c r="P3" s="354"/>
      <c r="Q3" s="354"/>
      <c r="R3" s="355"/>
      <c r="S3" s="55">
        <f ca="1">TODAY()</f>
        <v>45548</v>
      </c>
      <c r="T3" s="56"/>
    </row>
    <row r="4" spans="1:33" s="57" customFormat="1" ht="61.5" customHeight="1" x14ac:dyDescent="0.2">
      <c r="A4" s="58" t="s">
        <v>35</v>
      </c>
      <c r="B4" s="58" t="s">
        <v>37</v>
      </c>
      <c r="C4" s="58" t="s">
        <v>34</v>
      </c>
      <c r="D4" s="58" t="s">
        <v>20</v>
      </c>
      <c r="E4" s="58" t="s">
        <v>157</v>
      </c>
      <c r="F4" s="58" t="s">
        <v>18</v>
      </c>
      <c r="G4" s="58" t="s">
        <v>36</v>
      </c>
      <c r="H4" s="58" t="s">
        <v>294</v>
      </c>
      <c r="I4" s="58" t="s">
        <v>15</v>
      </c>
      <c r="J4" s="58" t="s">
        <v>14</v>
      </c>
      <c r="K4" s="58" t="s">
        <v>13</v>
      </c>
      <c r="L4" s="58" t="s">
        <v>12</v>
      </c>
      <c r="M4" s="58" t="s">
        <v>21</v>
      </c>
      <c r="N4" s="58" t="s">
        <v>22</v>
      </c>
      <c r="O4" s="58" t="s">
        <v>23</v>
      </c>
      <c r="P4" s="58" t="s">
        <v>26</v>
      </c>
      <c r="Q4" s="58" t="s">
        <v>24</v>
      </c>
      <c r="R4" s="58" t="s">
        <v>25</v>
      </c>
      <c r="S4" s="59" t="s">
        <v>201</v>
      </c>
      <c r="U4" s="55"/>
    </row>
    <row r="5" spans="1:33" s="107" customFormat="1" ht="35.85" customHeight="1" thickBot="1" x14ac:dyDescent="0.25">
      <c r="A5" s="400" t="s">
        <v>241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2"/>
      <c r="T5" s="130"/>
      <c r="U5" s="130"/>
      <c r="V5" s="130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57" customFormat="1" ht="20.25" customHeight="1" x14ac:dyDescent="0.2">
      <c r="A6" s="239" t="s">
        <v>230</v>
      </c>
      <c r="B6" s="240" t="s">
        <v>211</v>
      </c>
      <c r="C6" s="240" t="s">
        <v>266</v>
      </c>
      <c r="D6" s="240" t="s">
        <v>54</v>
      </c>
      <c r="E6" s="240" t="s">
        <v>56</v>
      </c>
      <c r="F6" s="240" t="s">
        <v>48</v>
      </c>
      <c r="G6" s="241" t="s">
        <v>7</v>
      </c>
      <c r="H6" s="242"/>
      <c r="I6" s="243">
        <v>2458</v>
      </c>
      <c r="J6" s="243"/>
      <c r="K6" s="243"/>
      <c r="L6" s="243"/>
      <c r="M6" s="243"/>
      <c r="N6" s="243"/>
      <c r="O6" s="243"/>
      <c r="P6" s="243"/>
      <c r="Q6" s="243"/>
      <c r="R6" s="243"/>
      <c r="S6" s="244">
        <f>SUM('Non-Regional Mobility'!$I6:$R6)</f>
        <v>2458</v>
      </c>
      <c r="T6" s="131"/>
      <c r="U6" s="131"/>
      <c r="V6" s="131"/>
    </row>
    <row r="7" spans="1:33" s="57" customFormat="1" ht="20.25" customHeight="1" x14ac:dyDescent="0.2">
      <c r="A7" s="372" t="s">
        <v>231</v>
      </c>
      <c r="B7" s="245"/>
      <c r="C7" s="245"/>
      <c r="D7" s="375" t="s">
        <v>54</v>
      </c>
      <c r="E7" s="247"/>
      <c r="F7" s="247"/>
      <c r="G7" s="248" t="s">
        <v>9</v>
      </c>
      <c r="H7" s="249">
        <v>600</v>
      </c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1"/>
      <c r="T7" s="131"/>
      <c r="U7" s="131"/>
      <c r="V7" s="131"/>
    </row>
    <row r="8" spans="1:33" s="57" customFormat="1" ht="20.25" customHeight="1" x14ac:dyDescent="0.2">
      <c r="A8" s="373"/>
      <c r="B8" s="309" t="s">
        <v>211</v>
      </c>
      <c r="C8" s="309" t="s">
        <v>265</v>
      </c>
      <c r="D8" s="314"/>
      <c r="E8" s="100"/>
      <c r="F8" s="100"/>
      <c r="G8" s="105" t="s">
        <v>8</v>
      </c>
      <c r="H8" s="236">
        <v>100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252"/>
      <c r="T8" s="131"/>
      <c r="U8" s="131"/>
      <c r="V8" s="131"/>
    </row>
    <row r="9" spans="1:33" s="57" customFormat="1" ht="20.25" customHeight="1" x14ac:dyDescent="0.2">
      <c r="A9" s="374"/>
      <c r="B9" s="253"/>
      <c r="C9" s="253"/>
      <c r="D9" s="376"/>
      <c r="E9" s="254" t="s">
        <v>56</v>
      </c>
      <c r="F9" s="254" t="s">
        <v>11</v>
      </c>
      <c r="G9" s="255" t="s">
        <v>7</v>
      </c>
      <c r="H9" s="256"/>
      <c r="I9" s="257"/>
      <c r="J9" s="257"/>
      <c r="K9" s="257"/>
      <c r="L9" s="305"/>
      <c r="M9" s="305">
        <v>0</v>
      </c>
      <c r="N9" s="257"/>
      <c r="O9" s="257"/>
      <c r="P9" s="257"/>
      <c r="Q9" s="257"/>
      <c r="R9" s="257"/>
      <c r="S9" s="258">
        <f>SUM('Non-Regional Mobility'!$I9:$R9)</f>
        <v>0</v>
      </c>
      <c r="T9" s="131"/>
      <c r="U9" s="131"/>
      <c r="V9" s="131"/>
    </row>
    <row r="10" spans="1:33" s="57" customFormat="1" ht="18.75" x14ac:dyDescent="0.2">
      <c r="A10" s="391" t="s">
        <v>232</v>
      </c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3">
        <f>SUM('Non-Regional Mobility'!$I10:$R10)</f>
        <v>0</v>
      </c>
      <c r="T10" s="131"/>
      <c r="U10" s="131"/>
      <c r="V10" s="131"/>
    </row>
    <row r="11" spans="1:33" s="57" customFormat="1" ht="18" customHeight="1" x14ac:dyDescent="0.2">
      <c r="A11" s="368" t="s">
        <v>233</v>
      </c>
      <c r="B11" s="369" t="s">
        <v>211</v>
      </c>
      <c r="C11" s="369" t="s">
        <v>258</v>
      </c>
      <c r="D11" s="179"/>
      <c r="E11" s="179"/>
      <c r="F11" s="179"/>
      <c r="G11" s="180" t="s">
        <v>9</v>
      </c>
      <c r="H11" s="238">
        <v>250</v>
      </c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259"/>
      <c r="T11" s="131"/>
      <c r="U11" s="131"/>
      <c r="V11" s="131"/>
    </row>
    <row r="12" spans="1:33" s="57" customFormat="1" ht="31.5" x14ac:dyDescent="0.2">
      <c r="A12" s="368"/>
      <c r="B12" s="370"/>
      <c r="C12" s="370"/>
      <c r="D12" s="177" t="s">
        <v>77</v>
      </c>
      <c r="E12" s="100" t="s">
        <v>78</v>
      </c>
      <c r="F12" s="100" t="s">
        <v>79</v>
      </c>
      <c r="G12" s="100" t="s">
        <v>8</v>
      </c>
      <c r="H12" s="175"/>
      <c r="I12" s="103"/>
      <c r="J12" s="103">
        <v>300</v>
      </c>
      <c r="K12" s="103"/>
      <c r="L12" s="103"/>
      <c r="M12" s="103"/>
      <c r="N12" s="103"/>
      <c r="O12" s="103"/>
      <c r="P12" s="103"/>
      <c r="Q12" s="103"/>
      <c r="R12" s="103"/>
      <c r="S12" s="260">
        <f>SUM('Non-Regional Mobility'!$I12:$R12)</f>
        <v>300</v>
      </c>
      <c r="T12" s="131"/>
      <c r="U12" s="131"/>
      <c r="V12" s="131"/>
    </row>
    <row r="13" spans="1:33" s="57" customFormat="1" ht="31.5" x14ac:dyDescent="0.2">
      <c r="A13" s="368"/>
      <c r="B13" s="371"/>
      <c r="C13" s="371"/>
      <c r="D13" s="261" t="s">
        <v>77</v>
      </c>
      <c r="E13" s="262" t="s">
        <v>78</v>
      </c>
      <c r="F13" s="262" t="s">
        <v>79</v>
      </c>
      <c r="G13" s="262" t="s">
        <v>7</v>
      </c>
      <c r="H13" s="263"/>
      <c r="I13" s="264"/>
      <c r="J13" s="264">
        <v>2500</v>
      </c>
      <c r="K13" s="264"/>
      <c r="L13" s="270"/>
      <c r="M13" s="264"/>
      <c r="N13" s="264"/>
      <c r="O13" s="264"/>
      <c r="P13" s="264"/>
      <c r="Q13" s="264"/>
      <c r="R13" s="264"/>
      <c r="S13" s="260">
        <f>SUM('Non-Regional Mobility'!$I13:$R13)</f>
        <v>2500</v>
      </c>
      <c r="T13" s="131"/>
      <c r="U13" s="131"/>
      <c r="V13" s="131"/>
    </row>
    <row r="14" spans="1:33" s="57" customFormat="1" ht="31.5" x14ac:dyDescent="0.2">
      <c r="A14" s="372" t="s">
        <v>234</v>
      </c>
      <c r="B14" s="375" t="s">
        <v>211</v>
      </c>
      <c r="C14" s="375" t="s">
        <v>259</v>
      </c>
      <c r="D14" s="247" t="s">
        <v>77</v>
      </c>
      <c r="E14" s="247" t="s">
        <v>78</v>
      </c>
      <c r="F14" s="247" t="s">
        <v>79</v>
      </c>
      <c r="G14" s="247" t="s">
        <v>9</v>
      </c>
      <c r="H14" s="266">
        <v>200</v>
      </c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67"/>
      <c r="T14" s="131"/>
      <c r="U14" s="131"/>
      <c r="V14" s="131"/>
    </row>
    <row r="15" spans="1:33" s="57" customFormat="1" ht="31.5" x14ac:dyDescent="0.2">
      <c r="A15" s="373"/>
      <c r="B15" s="314"/>
      <c r="C15" s="314"/>
      <c r="D15" s="100" t="s">
        <v>77</v>
      </c>
      <c r="E15" s="100" t="s">
        <v>78</v>
      </c>
      <c r="F15" s="100" t="s">
        <v>79</v>
      </c>
      <c r="G15" s="100"/>
      <c r="H15" s="102">
        <v>50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60"/>
      <c r="T15" s="131"/>
      <c r="U15" s="131"/>
      <c r="V15" s="131"/>
    </row>
    <row r="16" spans="1:33" s="57" customFormat="1" ht="31.5" x14ac:dyDescent="0.2">
      <c r="A16" s="374"/>
      <c r="B16" s="376"/>
      <c r="C16" s="376"/>
      <c r="D16" s="262" t="s">
        <v>77</v>
      </c>
      <c r="E16" s="262" t="s">
        <v>78</v>
      </c>
      <c r="F16" s="262" t="s">
        <v>79</v>
      </c>
      <c r="G16" s="262"/>
      <c r="H16" s="263">
        <v>1000</v>
      </c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5">
        <f>SUM('Non-Regional Mobility'!$I16:$R16)</f>
        <v>0</v>
      </c>
      <c r="T16" s="131"/>
      <c r="U16" s="131"/>
      <c r="V16" s="131"/>
    </row>
    <row r="17" spans="1:22" s="57" customFormat="1" ht="31.5" x14ac:dyDescent="0.2">
      <c r="A17" s="372" t="s">
        <v>235</v>
      </c>
      <c r="B17" s="375" t="s">
        <v>211</v>
      </c>
      <c r="C17" s="375" t="s">
        <v>263</v>
      </c>
      <c r="D17" s="247" t="s">
        <v>77</v>
      </c>
      <c r="E17" s="247" t="s">
        <v>78</v>
      </c>
      <c r="F17" s="247" t="s">
        <v>79</v>
      </c>
      <c r="G17" s="247" t="s">
        <v>9</v>
      </c>
      <c r="H17" s="266">
        <v>350</v>
      </c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67"/>
      <c r="T17" s="131"/>
      <c r="U17" s="131"/>
      <c r="V17" s="131"/>
    </row>
    <row r="18" spans="1:22" s="57" customFormat="1" ht="31.5" x14ac:dyDescent="0.2">
      <c r="A18" s="373"/>
      <c r="B18" s="314"/>
      <c r="C18" s="314"/>
      <c r="D18" s="100" t="s">
        <v>77</v>
      </c>
      <c r="E18" s="100" t="s">
        <v>78</v>
      </c>
      <c r="F18" s="100" t="s">
        <v>79</v>
      </c>
      <c r="G18" s="100" t="s">
        <v>8</v>
      </c>
      <c r="H18" s="175"/>
      <c r="I18" s="103">
        <v>0</v>
      </c>
      <c r="J18" s="103">
        <v>50</v>
      </c>
      <c r="K18" s="103"/>
      <c r="L18" s="103"/>
      <c r="M18" s="103"/>
      <c r="N18" s="103"/>
      <c r="O18" s="103"/>
      <c r="P18" s="103"/>
      <c r="Q18" s="103"/>
      <c r="R18" s="103"/>
      <c r="S18" s="260">
        <f>SUM('Non-Regional Mobility'!$I18:$R18)</f>
        <v>50</v>
      </c>
      <c r="T18" s="131"/>
      <c r="U18" s="131"/>
      <c r="V18" s="131"/>
    </row>
    <row r="19" spans="1:22" s="57" customFormat="1" ht="31.5" x14ac:dyDescent="0.2">
      <c r="A19" s="374"/>
      <c r="B19" s="376"/>
      <c r="C19" s="376"/>
      <c r="D19" s="262" t="s">
        <v>77</v>
      </c>
      <c r="E19" s="262" t="s">
        <v>78</v>
      </c>
      <c r="F19" s="262" t="s">
        <v>79</v>
      </c>
      <c r="G19" s="262" t="s">
        <v>7</v>
      </c>
      <c r="H19" s="263">
        <v>0</v>
      </c>
      <c r="I19" s="264"/>
      <c r="J19" s="264">
        <v>3000</v>
      </c>
      <c r="K19" s="264"/>
      <c r="L19" s="264"/>
      <c r="M19" s="264"/>
      <c r="N19" s="264"/>
      <c r="O19" s="264"/>
      <c r="P19" s="264"/>
      <c r="Q19" s="264"/>
      <c r="R19" s="264"/>
      <c r="S19" s="265">
        <f>SUM('Non-Regional Mobility'!$I19:$R19)</f>
        <v>3000</v>
      </c>
      <c r="T19" s="131"/>
      <c r="U19" s="131"/>
      <c r="V19" s="131"/>
    </row>
    <row r="20" spans="1:22" s="57" customFormat="1" ht="31.5" x14ac:dyDescent="0.2">
      <c r="A20" s="377" t="s">
        <v>236</v>
      </c>
      <c r="B20" s="375" t="s">
        <v>211</v>
      </c>
      <c r="C20" s="375" t="s">
        <v>264</v>
      </c>
      <c r="D20" s="247" t="s">
        <v>77</v>
      </c>
      <c r="E20" s="247" t="s">
        <v>78</v>
      </c>
      <c r="F20" s="247" t="s">
        <v>79</v>
      </c>
      <c r="G20" s="247" t="s">
        <v>9</v>
      </c>
      <c r="H20" s="266">
        <v>250</v>
      </c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65">
        <f>SUM('Non-Regional Mobility'!$I20:$R20)</f>
        <v>0</v>
      </c>
      <c r="T20" s="131"/>
      <c r="U20" s="131"/>
      <c r="V20" s="131"/>
    </row>
    <row r="21" spans="1:22" s="57" customFormat="1" ht="31.5" x14ac:dyDescent="0.2">
      <c r="A21" s="378"/>
      <c r="B21" s="314"/>
      <c r="C21" s="314"/>
      <c r="D21" s="100" t="s">
        <v>77</v>
      </c>
      <c r="E21" s="100" t="s">
        <v>78</v>
      </c>
      <c r="F21" s="100" t="s">
        <v>79</v>
      </c>
      <c r="G21" s="100" t="s">
        <v>8</v>
      </c>
      <c r="H21" s="175"/>
      <c r="I21" s="103">
        <v>50</v>
      </c>
      <c r="J21" s="103"/>
      <c r="K21" s="103">
        <v>0</v>
      </c>
      <c r="L21" s="103"/>
      <c r="M21" s="103"/>
      <c r="N21" s="103"/>
      <c r="O21" s="103"/>
      <c r="P21" s="103"/>
      <c r="Q21" s="103"/>
      <c r="R21" s="103"/>
      <c r="S21" s="265">
        <f>SUM('Non-Regional Mobility'!$I21:$R21)</f>
        <v>50</v>
      </c>
      <c r="T21" s="131"/>
      <c r="U21" s="131"/>
      <c r="V21" s="131"/>
    </row>
    <row r="22" spans="1:22" s="57" customFormat="1" ht="31.5" x14ac:dyDescent="0.2">
      <c r="A22" s="379"/>
      <c r="B22" s="376"/>
      <c r="C22" s="376"/>
      <c r="D22" s="262" t="s">
        <v>77</v>
      </c>
      <c r="E22" s="262" t="s">
        <v>78</v>
      </c>
      <c r="F22" s="262" t="s">
        <v>79</v>
      </c>
      <c r="G22" s="262" t="s">
        <v>7</v>
      </c>
      <c r="H22" s="263">
        <v>0</v>
      </c>
      <c r="I22" s="264"/>
      <c r="J22" s="268">
        <v>2500</v>
      </c>
      <c r="K22" s="264">
        <v>0</v>
      </c>
      <c r="L22" s="264"/>
      <c r="M22" s="264"/>
      <c r="N22" s="264"/>
      <c r="O22" s="264"/>
      <c r="P22" s="264"/>
      <c r="Q22" s="264"/>
      <c r="R22" s="264"/>
      <c r="S22" s="265">
        <f>SUM('Non-Regional Mobility'!$I22:$R22)</f>
        <v>2500</v>
      </c>
      <c r="T22" s="131"/>
      <c r="U22" s="131"/>
      <c r="V22" s="131"/>
    </row>
    <row r="23" spans="1:22" s="57" customFormat="1" ht="31.5" x14ac:dyDescent="0.2">
      <c r="A23" s="372" t="s">
        <v>237</v>
      </c>
      <c r="B23" s="375" t="s">
        <v>211</v>
      </c>
      <c r="C23" s="375" t="s">
        <v>260</v>
      </c>
      <c r="D23" s="247" t="s">
        <v>77</v>
      </c>
      <c r="E23" s="247" t="s">
        <v>78</v>
      </c>
      <c r="F23" s="247" t="s">
        <v>79</v>
      </c>
      <c r="G23" s="247" t="s">
        <v>9</v>
      </c>
      <c r="H23" s="266">
        <v>300</v>
      </c>
      <c r="I23" s="269"/>
      <c r="J23" s="250"/>
      <c r="K23" s="250"/>
      <c r="L23" s="250"/>
      <c r="M23" s="250"/>
      <c r="N23" s="250"/>
      <c r="O23" s="250"/>
      <c r="P23" s="250"/>
      <c r="Q23" s="250"/>
      <c r="R23" s="250"/>
      <c r="S23" s="265">
        <f>SUM('Non-Regional Mobility'!$I23:$R23)</f>
        <v>0</v>
      </c>
      <c r="T23" s="131"/>
      <c r="U23" s="131"/>
      <c r="V23" s="131"/>
    </row>
    <row r="24" spans="1:22" s="57" customFormat="1" ht="31.5" x14ac:dyDescent="0.2">
      <c r="A24" s="373"/>
      <c r="B24" s="314"/>
      <c r="C24" s="314"/>
      <c r="D24" s="100" t="s">
        <v>77</v>
      </c>
      <c r="E24" s="100" t="s">
        <v>78</v>
      </c>
      <c r="F24" s="100" t="s">
        <v>79</v>
      </c>
      <c r="G24" s="100" t="s">
        <v>8</v>
      </c>
      <c r="H24" s="102">
        <v>50</v>
      </c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265">
        <f>SUM('Non-Regional Mobility'!$I24:$R24)</f>
        <v>0</v>
      </c>
      <c r="T24" s="131"/>
      <c r="U24" s="131"/>
      <c r="V24" s="131"/>
    </row>
    <row r="25" spans="1:22" s="57" customFormat="1" ht="31.5" x14ac:dyDescent="0.2">
      <c r="A25" s="374"/>
      <c r="B25" s="376"/>
      <c r="C25" s="376"/>
      <c r="D25" s="262" t="s">
        <v>77</v>
      </c>
      <c r="E25" s="262" t="s">
        <v>78</v>
      </c>
      <c r="F25" s="262" t="s">
        <v>79</v>
      </c>
      <c r="G25" s="262" t="s">
        <v>7</v>
      </c>
      <c r="H25" s="263">
        <v>2000</v>
      </c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5">
        <f>SUM('Non-Regional Mobility'!$I25:$R25)</f>
        <v>0</v>
      </c>
      <c r="T25" s="131"/>
      <c r="U25" s="131"/>
      <c r="V25" s="131"/>
    </row>
    <row r="26" spans="1:22" s="57" customFormat="1" ht="31.5" x14ac:dyDescent="0.2">
      <c r="A26" s="372" t="s">
        <v>238</v>
      </c>
      <c r="B26" s="375" t="s">
        <v>211</v>
      </c>
      <c r="C26" s="375" t="s">
        <v>261</v>
      </c>
      <c r="D26" s="247" t="s">
        <v>77</v>
      </c>
      <c r="E26" s="247" t="s">
        <v>78</v>
      </c>
      <c r="F26" s="247" t="s">
        <v>79</v>
      </c>
      <c r="G26" s="247" t="s">
        <v>9</v>
      </c>
      <c r="H26" s="266">
        <v>250</v>
      </c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65">
        <f>SUM('Non-Regional Mobility'!$I26:$R26)</f>
        <v>0</v>
      </c>
      <c r="T26" s="131"/>
      <c r="U26" s="131"/>
      <c r="V26" s="131"/>
    </row>
    <row r="27" spans="1:22" s="57" customFormat="1" ht="31.5" x14ac:dyDescent="0.2">
      <c r="A27" s="373"/>
      <c r="B27" s="314"/>
      <c r="C27" s="314"/>
      <c r="D27" s="100" t="s">
        <v>77</v>
      </c>
      <c r="E27" s="100" t="s">
        <v>78</v>
      </c>
      <c r="F27" s="100" t="s">
        <v>79</v>
      </c>
      <c r="G27" s="100" t="s">
        <v>8</v>
      </c>
      <c r="H27" s="102"/>
      <c r="I27" s="176"/>
      <c r="J27" s="103">
        <v>100</v>
      </c>
      <c r="K27" s="103"/>
      <c r="L27" s="103"/>
      <c r="M27" s="103"/>
      <c r="N27" s="103"/>
      <c r="O27" s="103"/>
      <c r="P27" s="103"/>
      <c r="Q27" s="103"/>
      <c r="R27" s="103"/>
      <c r="S27" s="265">
        <f>SUM('Non-Regional Mobility'!$I27:$R27)</f>
        <v>100</v>
      </c>
      <c r="T27" s="131"/>
      <c r="U27" s="131"/>
      <c r="V27" s="131"/>
    </row>
    <row r="28" spans="1:22" s="57" customFormat="1" ht="31.5" x14ac:dyDescent="0.2">
      <c r="A28" s="374"/>
      <c r="B28" s="376"/>
      <c r="C28" s="376"/>
      <c r="D28" s="262" t="s">
        <v>77</v>
      </c>
      <c r="E28" s="262" t="s">
        <v>78</v>
      </c>
      <c r="F28" s="262" t="s">
        <v>79</v>
      </c>
      <c r="G28" s="262" t="s">
        <v>7</v>
      </c>
      <c r="H28" s="263"/>
      <c r="I28" s="264"/>
      <c r="J28" s="270"/>
      <c r="K28" s="264">
        <v>2500</v>
      </c>
      <c r="L28" s="264"/>
      <c r="M28" s="264"/>
      <c r="N28" s="264"/>
      <c r="O28" s="264"/>
      <c r="P28" s="264"/>
      <c r="Q28" s="264"/>
      <c r="R28" s="264"/>
      <c r="S28" s="265">
        <f>SUM('Non-Regional Mobility'!$I28:$R28)</f>
        <v>2500</v>
      </c>
      <c r="T28" s="131"/>
      <c r="U28" s="131"/>
      <c r="V28" s="131"/>
    </row>
    <row r="29" spans="1:22" s="57" customFormat="1" ht="31.5" x14ac:dyDescent="0.2">
      <c r="A29" s="372" t="s">
        <v>239</v>
      </c>
      <c r="B29" s="375" t="s">
        <v>211</v>
      </c>
      <c r="C29" s="375" t="s">
        <v>262</v>
      </c>
      <c r="D29" s="247" t="s">
        <v>77</v>
      </c>
      <c r="E29" s="247" t="s">
        <v>78</v>
      </c>
      <c r="F29" s="247" t="s">
        <v>79</v>
      </c>
      <c r="G29" s="247" t="s">
        <v>9</v>
      </c>
      <c r="H29" s="271">
        <v>200</v>
      </c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67"/>
      <c r="T29" s="131"/>
      <c r="U29" s="131"/>
      <c r="V29" s="131"/>
    </row>
    <row r="30" spans="1:22" s="57" customFormat="1" ht="31.5" x14ac:dyDescent="0.2">
      <c r="A30" s="373"/>
      <c r="B30" s="314"/>
      <c r="C30" s="314"/>
      <c r="D30" s="100" t="s">
        <v>77</v>
      </c>
      <c r="E30" s="100" t="s">
        <v>78</v>
      </c>
      <c r="F30" s="100" t="s">
        <v>79</v>
      </c>
      <c r="G30" s="100" t="s">
        <v>8</v>
      </c>
      <c r="H30" s="102">
        <v>50</v>
      </c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260"/>
      <c r="T30" s="131"/>
      <c r="U30" s="131"/>
      <c r="V30" s="131"/>
    </row>
    <row r="31" spans="1:22" s="57" customFormat="1" ht="31.5" x14ac:dyDescent="0.2">
      <c r="A31" s="374"/>
      <c r="B31" s="376"/>
      <c r="C31" s="376"/>
      <c r="D31" s="262" t="s">
        <v>77</v>
      </c>
      <c r="E31" s="262" t="s">
        <v>78</v>
      </c>
      <c r="F31" s="262" t="s">
        <v>79</v>
      </c>
      <c r="G31" s="262" t="s">
        <v>7</v>
      </c>
      <c r="H31" s="263"/>
      <c r="I31" s="264">
        <v>1700</v>
      </c>
      <c r="J31" s="264"/>
      <c r="K31" s="264"/>
      <c r="L31" s="264"/>
      <c r="M31" s="264"/>
      <c r="N31" s="264"/>
      <c r="O31" s="264"/>
      <c r="P31" s="264"/>
      <c r="Q31" s="264"/>
      <c r="R31" s="264"/>
      <c r="S31" s="265">
        <f>SUM('Non-Regional Mobility'!$I31:$R31)</f>
        <v>1700</v>
      </c>
      <c r="T31" s="131"/>
      <c r="U31" s="131"/>
      <c r="V31" s="131"/>
    </row>
    <row r="32" spans="1:22" s="57" customFormat="1" ht="31.5" x14ac:dyDescent="0.2">
      <c r="A32" s="397" t="s">
        <v>297</v>
      </c>
      <c r="B32" s="385" t="s">
        <v>211</v>
      </c>
      <c r="C32" s="385"/>
      <c r="D32" s="272" t="s">
        <v>77</v>
      </c>
      <c r="E32" s="272" t="s">
        <v>78</v>
      </c>
      <c r="F32" s="272" t="s">
        <v>79</v>
      </c>
      <c r="G32" s="272" t="s">
        <v>9</v>
      </c>
      <c r="H32" s="273"/>
      <c r="I32" s="274">
        <v>350</v>
      </c>
      <c r="J32" s="274"/>
      <c r="K32" s="274"/>
      <c r="L32" s="274"/>
      <c r="M32" s="274"/>
      <c r="N32" s="274"/>
      <c r="O32" s="274"/>
      <c r="P32" s="274"/>
      <c r="Q32" s="274"/>
      <c r="R32" s="274"/>
      <c r="S32" s="265">
        <f>SUM('Non-Regional Mobility'!$I32:$R32)</f>
        <v>350</v>
      </c>
      <c r="T32" s="131"/>
      <c r="U32" s="131"/>
      <c r="V32" s="131"/>
    </row>
    <row r="33" spans="1:33" s="57" customFormat="1" ht="31.5" x14ac:dyDescent="0.2">
      <c r="A33" s="398"/>
      <c r="B33" s="386"/>
      <c r="C33" s="386"/>
      <c r="D33" s="171" t="s">
        <v>77</v>
      </c>
      <c r="E33" s="171" t="s">
        <v>78</v>
      </c>
      <c r="F33" s="171" t="s">
        <v>79</v>
      </c>
      <c r="G33" s="171" t="s">
        <v>8</v>
      </c>
      <c r="H33" s="64"/>
      <c r="I33" s="172"/>
      <c r="J33" s="172"/>
      <c r="K33" s="172">
        <v>1</v>
      </c>
      <c r="L33" s="172"/>
      <c r="M33" s="172"/>
      <c r="N33" s="172"/>
      <c r="O33" s="172"/>
      <c r="P33" s="172"/>
      <c r="Q33" s="172"/>
      <c r="R33" s="172"/>
      <c r="S33" s="265">
        <f>SUM('Non-Regional Mobility'!$I33:$R33)</f>
        <v>1</v>
      </c>
      <c r="T33" s="131"/>
      <c r="U33" s="131"/>
      <c r="V33" s="131"/>
    </row>
    <row r="34" spans="1:33" s="57" customFormat="1" ht="31.5" x14ac:dyDescent="0.2">
      <c r="A34" s="399"/>
      <c r="B34" s="387"/>
      <c r="C34" s="387"/>
      <c r="D34" s="275" t="s">
        <v>77</v>
      </c>
      <c r="E34" s="275" t="s">
        <v>78</v>
      </c>
      <c r="F34" s="275" t="s">
        <v>79</v>
      </c>
      <c r="G34" s="275" t="s">
        <v>7</v>
      </c>
      <c r="H34" s="276"/>
      <c r="I34" s="277"/>
      <c r="J34" s="277"/>
      <c r="K34" s="277"/>
      <c r="L34" s="277">
        <v>10000</v>
      </c>
      <c r="M34" s="277"/>
      <c r="N34" s="277"/>
      <c r="O34" s="277"/>
      <c r="P34" s="277"/>
      <c r="Q34" s="277"/>
      <c r="R34" s="277"/>
      <c r="S34" s="265">
        <f>SUM('Non-Regional Mobility'!$I34:$R34)</f>
        <v>10000</v>
      </c>
      <c r="T34" s="131"/>
      <c r="U34" s="131"/>
      <c r="V34" s="131"/>
    </row>
    <row r="35" spans="1:33" s="57" customFormat="1" ht="31.5" x14ac:dyDescent="0.2">
      <c r="A35" s="382" t="s">
        <v>298</v>
      </c>
      <c r="B35" s="385" t="s">
        <v>211</v>
      </c>
      <c r="C35" s="385"/>
      <c r="D35" s="272" t="s">
        <v>77</v>
      </c>
      <c r="E35" s="272" t="s">
        <v>78</v>
      </c>
      <c r="F35" s="272" t="s">
        <v>79</v>
      </c>
      <c r="G35" s="272" t="s">
        <v>9</v>
      </c>
      <c r="H35" s="273"/>
      <c r="I35" s="274">
        <v>300</v>
      </c>
      <c r="J35" s="274"/>
      <c r="K35" s="274"/>
      <c r="L35" s="274"/>
      <c r="M35" s="274"/>
      <c r="N35" s="274"/>
      <c r="O35" s="274"/>
      <c r="P35" s="274"/>
      <c r="Q35" s="274"/>
      <c r="R35" s="274"/>
      <c r="S35" s="265">
        <f>SUM('Non-Regional Mobility'!$I35:$R35)</f>
        <v>300</v>
      </c>
      <c r="T35" s="131"/>
      <c r="U35" s="131"/>
      <c r="V35" s="131"/>
    </row>
    <row r="36" spans="1:33" s="57" customFormat="1" ht="31.5" x14ac:dyDescent="0.2">
      <c r="A36" s="383"/>
      <c r="B36" s="386"/>
      <c r="C36" s="386"/>
      <c r="D36" s="171" t="s">
        <v>77</v>
      </c>
      <c r="E36" s="171" t="s">
        <v>78</v>
      </c>
      <c r="F36" s="171" t="s">
        <v>79</v>
      </c>
      <c r="G36" s="171" t="s">
        <v>8</v>
      </c>
      <c r="H36" s="64"/>
      <c r="I36" s="172">
        <v>1</v>
      </c>
      <c r="J36" s="172"/>
      <c r="K36" s="172"/>
      <c r="L36" s="172"/>
      <c r="M36" s="172"/>
      <c r="N36" s="172"/>
      <c r="O36" s="172"/>
      <c r="P36" s="172"/>
      <c r="Q36" s="172"/>
      <c r="R36" s="172"/>
      <c r="S36" s="265">
        <f>SUM('Non-Regional Mobility'!$I36:$R36)</f>
        <v>1</v>
      </c>
      <c r="T36" s="131"/>
      <c r="U36" s="131"/>
      <c r="V36" s="131"/>
    </row>
    <row r="37" spans="1:33" s="57" customFormat="1" ht="31.5" x14ac:dyDescent="0.2">
      <c r="A37" s="384"/>
      <c r="B37" s="387"/>
      <c r="C37" s="387"/>
      <c r="D37" s="275" t="s">
        <v>77</v>
      </c>
      <c r="E37" s="275" t="s">
        <v>78</v>
      </c>
      <c r="F37" s="275" t="s">
        <v>79</v>
      </c>
      <c r="G37" s="275" t="s">
        <v>7</v>
      </c>
      <c r="H37" s="276"/>
      <c r="I37" s="277"/>
      <c r="J37" s="277"/>
      <c r="K37" s="277">
        <v>2000</v>
      </c>
      <c r="L37" s="277"/>
      <c r="M37" s="277"/>
      <c r="N37" s="277"/>
      <c r="O37" s="277"/>
      <c r="P37" s="277"/>
      <c r="Q37" s="277"/>
      <c r="R37" s="277"/>
      <c r="S37" s="265">
        <f>SUM('Non-Regional Mobility'!$I37:$R37)</f>
        <v>2000</v>
      </c>
      <c r="T37" s="131"/>
      <c r="U37" s="131"/>
      <c r="V37" s="131"/>
    </row>
    <row r="38" spans="1:33" s="57" customFormat="1" ht="31.5" x14ac:dyDescent="0.2">
      <c r="A38" s="382" t="s">
        <v>301</v>
      </c>
      <c r="B38" s="385" t="s">
        <v>211</v>
      </c>
      <c r="C38" s="385"/>
      <c r="D38" s="272" t="s">
        <v>77</v>
      </c>
      <c r="E38" s="272" t="s">
        <v>78</v>
      </c>
      <c r="F38" s="272" t="s">
        <v>79</v>
      </c>
      <c r="G38" s="272" t="s">
        <v>9</v>
      </c>
      <c r="H38" s="273"/>
      <c r="I38" s="274">
        <v>300</v>
      </c>
      <c r="J38" s="274"/>
      <c r="K38" s="274"/>
      <c r="L38" s="274"/>
      <c r="M38" s="274"/>
      <c r="N38" s="274"/>
      <c r="O38" s="274"/>
      <c r="P38" s="274"/>
      <c r="Q38" s="274"/>
      <c r="R38" s="274"/>
      <c r="S38" s="265">
        <f>SUM('Non-Regional Mobility'!$I38:$R38)</f>
        <v>300</v>
      </c>
      <c r="T38" s="131"/>
      <c r="U38" s="131"/>
      <c r="V38" s="131"/>
    </row>
    <row r="39" spans="1:33" s="57" customFormat="1" ht="31.5" x14ac:dyDescent="0.2">
      <c r="A39" s="383"/>
      <c r="B39" s="386"/>
      <c r="C39" s="386"/>
      <c r="D39" s="171" t="s">
        <v>77</v>
      </c>
      <c r="E39" s="171" t="s">
        <v>78</v>
      </c>
      <c r="F39" s="171" t="s">
        <v>79</v>
      </c>
      <c r="G39" s="171" t="s">
        <v>8</v>
      </c>
      <c r="H39" s="64"/>
      <c r="I39" s="172">
        <v>1</v>
      </c>
      <c r="J39" s="172"/>
      <c r="K39" s="172"/>
      <c r="L39" s="172"/>
      <c r="M39" s="172"/>
      <c r="N39" s="172"/>
      <c r="O39" s="172"/>
      <c r="P39" s="172"/>
      <c r="Q39" s="172"/>
      <c r="R39" s="172"/>
      <c r="S39" s="265">
        <f>SUM('Non-Regional Mobility'!$I39:$R39)</f>
        <v>1</v>
      </c>
      <c r="T39" s="131"/>
      <c r="U39" s="131"/>
      <c r="V39" s="131"/>
    </row>
    <row r="40" spans="1:33" s="57" customFormat="1" ht="31.5" x14ac:dyDescent="0.2">
      <c r="A40" s="384"/>
      <c r="B40" s="387"/>
      <c r="C40" s="387"/>
      <c r="D40" s="275" t="s">
        <v>77</v>
      </c>
      <c r="E40" s="275" t="s">
        <v>78</v>
      </c>
      <c r="F40" s="275" t="s">
        <v>79</v>
      </c>
      <c r="G40" s="275" t="s">
        <v>7</v>
      </c>
      <c r="H40" s="276"/>
      <c r="I40" s="277"/>
      <c r="J40" s="277"/>
      <c r="K40" s="277">
        <v>2000</v>
      </c>
      <c r="L40" s="277"/>
      <c r="M40" s="277"/>
      <c r="N40" s="277"/>
      <c r="O40" s="277"/>
      <c r="P40" s="277"/>
      <c r="Q40" s="277"/>
      <c r="R40" s="277"/>
      <c r="S40" s="265">
        <f>SUM('Non-Regional Mobility'!$I40:$R40)</f>
        <v>2000</v>
      </c>
      <c r="T40" s="131"/>
      <c r="U40" s="131"/>
      <c r="V40" s="131"/>
    </row>
    <row r="41" spans="1:33" s="57" customFormat="1" ht="31.5" x14ac:dyDescent="0.2">
      <c r="A41" s="382" t="s">
        <v>299</v>
      </c>
      <c r="B41" s="385" t="s">
        <v>211</v>
      </c>
      <c r="C41" s="385"/>
      <c r="D41" s="272" t="s">
        <v>77</v>
      </c>
      <c r="E41" s="272" t="s">
        <v>78</v>
      </c>
      <c r="F41" s="272" t="s">
        <v>79</v>
      </c>
      <c r="G41" s="272" t="s">
        <v>9</v>
      </c>
      <c r="H41" s="273"/>
      <c r="I41" s="274">
        <v>350</v>
      </c>
      <c r="J41" s="274"/>
      <c r="K41" s="274"/>
      <c r="L41" s="274"/>
      <c r="M41" s="274"/>
      <c r="N41" s="274"/>
      <c r="O41" s="274"/>
      <c r="P41" s="274"/>
      <c r="Q41" s="274"/>
      <c r="R41" s="274"/>
      <c r="S41" s="265">
        <f>SUM('Non-Regional Mobility'!$I41:$R41)</f>
        <v>350</v>
      </c>
      <c r="T41" s="131"/>
      <c r="U41" s="131"/>
      <c r="V41" s="131"/>
    </row>
    <row r="42" spans="1:33" s="57" customFormat="1" ht="31.5" x14ac:dyDescent="0.2">
      <c r="A42" s="383"/>
      <c r="B42" s="386"/>
      <c r="C42" s="386"/>
      <c r="D42" s="171" t="s">
        <v>77</v>
      </c>
      <c r="E42" s="171" t="s">
        <v>78</v>
      </c>
      <c r="F42" s="171" t="s">
        <v>79</v>
      </c>
      <c r="G42" s="171" t="s">
        <v>8</v>
      </c>
      <c r="H42" s="64"/>
      <c r="I42" s="172"/>
      <c r="J42" s="172"/>
      <c r="K42" s="172">
        <v>1</v>
      </c>
      <c r="L42" s="172"/>
      <c r="M42" s="172"/>
      <c r="N42" s="172"/>
      <c r="O42" s="172"/>
      <c r="P42" s="172"/>
      <c r="Q42" s="172"/>
      <c r="R42" s="172"/>
      <c r="S42" s="265">
        <f>SUM('Non-Regional Mobility'!$I42:$R42)</f>
        <v>1</v>
      </c>
      <c r="T42" s="131"/>
      <c r="U42" s="131"/>
      <c r="V42" s="131"/>
    </row>
    <row r="43" spans="1:33" s="57" customFormat="1" ht="31.5" x14ac:dyDescent="0.2">
      <c r="A43" s="384"/>
      <c r="B43" s="387"/>
      <c r="C43" s="387"/>
      <c r="D43" s="275" t="s">
        <v>77</v>
      </c>
      <c r="E43" s="275" t="s">
        <v>78</v>
      </c>
      <c r="F43" s="275" t="s">
        <v>79</v>
      </c>
      <c r="G43" s="275" t="s">
        <v>7</v>
      </c>
      <c r="H43" s="276"/>
      <c r="I43" s="277"/>
      <c r="J43" s="277"/>
      <c r="K43" s="277"/>
      <c r="L43" s="277">
        <v>5000</v>
      </c>
      <c r="M43" s="277"/>
      <c r="N43" s="277"/>
      <c r="O43" s="277"/>
      <c r="P43" s="277"/>
      <c r="Q43" s="277"/>
      <c r="R43" s="277"/>
      <c r="S43" s="265">
        <f>SUM('Non-Regional Mobility'!$I43:$R43)</f>
        <v>5000</v>
      </c>
      <c r="T43" s="131"/>
      <c r="U43" s="131"/>
      <c r="V43" s="131"/>
    </row>
    <row r="44" spans="1:33" s="57" customFormat="1" ht="31.5" x14ac:dyDescent="0.2">
      <c r="A44" s="382" t="s">
        <v>300</v>
      </c>
      <c r="B44" s="385" t="s">
        <v>211</v>
      </c>
      <c r="C44" s="385"/>
      <c r="D44" s="272" t="s">
        <v>77</v>
      </c>
      <c r="E44" s="272" t="s">
        <v>78</v>
      </c>
      <c r="F44" s="272" t="s">
        <v>79</v>
      </c>
      <c r="G44" s="272" t="s">
        <v>9</v>
      </c>
      <c r="H44" s="273"/>
      <c r="I44" s="274">
        <v>300</v>
      </c>
      <c r="J44" s="274"/>
      <c r="K44" s="274"/>
      <c r="L44" s="274"/>
      <c r="M44" s="274"/>
      <c r="N44" s="274"/>
      <c r="O44" s="274"/>
      <c r="P44" s="274"/>
      <c r="Q44" s="274"/>
      <c r="R44" s="274"/>
      <c r="S44" s="265">
        <f>SUM('Non-Regional Mobility'!$I44:$R44)</f>
        <v>300</v>
      </c>
      <c r="T44" s="131"/>
      <c r="U44" s="131"/>
      <c r="V44" s="131"/>
    </row>
    <row r="45" spans="1:33" s="57" customFormat="1" ht="31.5" x14ac:dyDescent="0.2">
      <c r="A45" s="383"/>
      <c r="B45" s="386"/>
      <c r="C45" s="386"/>
      <c r="D45" s="171" t="s">
        <v>77</v>
      </c>
      <c r="E45" s="171" t="s">
        <v>78</v>
      </c>
      <c r="F45" s="171" t="s">
        <v>79</v>
      </c>
      <c r="G45" s="171" t="s">
        <v>8</v>
      </c>
      <c r="H45" s="64"/>
      <c r="I45" s="172"/>
      <c r="J45" s="172"/>
      <c r="K45" s="172">
        <v>1</v>
      </c>
      <c r="L45" s="172"/>
      <c r="M45" s="172"/>
      <c r="N45" s="172"/>
      <c r="O45" s="172"/>
      <c r="P45" s="172"/>
      <c r="Q45" s="172"/>
      <c r="R45" s="172"/>
      <c r="S45" s="265">
        <f>SUM('Non-Regional Mobility'!$I45:$R45)</f>
        <v>1</v>
      </c>
      <c r="T45" s="131"/>
      <c r="U45" s="131"/>
      <c r="V45" s="131"/>
    </row>
    <row r="46" spans="1:33" s="57" customFormat="1" ht="31.5" x14ac:dyDescent="0.2">
      <c r="A46" s="384"/>
      <c r="B46" s="387"/>
      <c r="C46" s="387"/>
      <c r="D46" s="275" t="s">
        <v>77</v>
      </c>
      <c r="E46" s="275" t="s">
        <v>78</v>
      </c>
      <c r="F46" s="275" t="s">
        <v>79</v>
      </c>
      <c r="G46" s="275" t="s">
        <v>7</v>
      </c>
      <c r="H46" s="276"/>
      <c r="I46" s="277"/>
      <c r="J46" s="277"/>
      <c r="K46" s="277"/>
      <c r="L46" s="277">
        <v>1000</v>
      </c>
      <c r="M46" s="277"/>
      <c r="N46" s="277"/>
      <c r="O46" s="277"/>
      <c r="P46" s="277"/>
      <c r="Q46" s="277"/>
      <c r="R46" s="277"/>
      <c r="S46" s="265">
        <f>SUM('Non-Regional Mobility'!$I46:$R46)</f>
        <v>1000</v>
      </c>
      <c r="T46" s="131"/>
      <c r="U46" s="131"/>
      <c r="V46" s="131"/>
    </row>
    <row r="47" spans="1:33" s="108" customFormat="1" ht="35.85" customHeight="1" thickBot="1" x14ac:dyDescent="0.25">
      <c r="A47" s="391" t="s">
        <v>242</v>
      </c>
      <c r="B47" s="392"/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392"/>
      <c r="P47" s="392"/>
      <c r="Q47" s="392"/>
      <c r="R47" s="392"/>
      <c r="S47" s="393"/>
      <c r="T47" s="132"/>
      <c r="U47" s="132"/>
      <c r="V47" s="132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</row>
    <row r="48" spans="1:33" s="57" customFormat="1" ht="20.25" customHeight="1" x14ac:dyDescent="0.2">
      <c r="A48" s="365" t="s">
        <v>310</v>
      </c>
      <c r="B48" s="278"/>
      <c r="C48" s="362"/>
      <c r="D48" s="279"/>
      <c r="E48" s="247"/>
      <c r="F48" s="247"/>
      <c r="G48" s="248" t="s">
        <v>9</v>
      </c>
      <c r="H48" s="266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1">
        <f>SUM('Non-Regional Mobility'!$I48:$R48)</f>
        <v>0</v>
      </c>
      <c r="T48" s="131"/>
      <c r="U48" s="131"/>
      <c r="V48" s="131"/>
    </row>
    <row r="49" spans="1:22" s="57" customFormat="1" ht="20.25" customHeight="1" x14ac:dyDescent="0.2">
      <c r="A49" s="366"/>
      <c r="B49" s="95"/>
      <c r="C49" s="363"/>
      <c r="D49" s="177"/>
      <c r="E49" s="100"/>
      <c r="F49" s="100"/>
      <c r="G49" s="105" t="s">
        <v>8</v>
      </c>
      <c r="H49" s="102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252"/>
      <c r="T49" s="131"/>
      <c r="U49" s="131"/>
      <c r="V49" s="131"/>
    </row>
    <row r="50" spans="1:22" s="57" customFormat="1" ht="20.25" customHeight="1" x14ac:dyDescent="0.2">
      <c r="A50" s="367"/>
      <c r="B50" s="280"/>
      <c r="C50" s="364"/>
      <c r="D50" s="261"/>
      <c r="E50" s="262"/>
      <c r="F50" s="262"/>
      <c r="G50" s="281" t="s">
        <v>7</v>
      </c>
      <c r="H50" s="263"/>
      <c r="I50" s="264"/>
      <c r="J50" s="264"/>
      <c r="K50" s="264"/>
      <c r="L50" s="264"/>
      <c r="M50" s="264">
        <v>513</v>
      </c>
      <c r="N50" s="264">
        <v>513</v>
      </c>
      <c r="O50" s="264">
        <v>513</v>
      </c>
      <c r="P50" s="264">
        <v>513</v>
      </c>
      <c r="Q50" s="264">
        <v>513</v>
      </c>
      <c r="R50" s="264">
        <v>513</v>
      </c>
      <c r="S50" s="258">
        <f>SUM('Non-Regional Mobility'!$I50:$R50)</f>
        <v>3078</v>
      </c>
      <c r="T50" s="131"/>
      <c r="U50" s="131"/>
      <c r="V50" s="131"/>
    </row>
    <row r="51" spans="1:22" s="57" customFormat="1" ht="20.25" customHeight="1" x14ac:dyDescent="0.2">
      <c r="A51" s="365" t="s">
        <v>309</v>
      </c>
      <c r="B51" s="278"/>
      <c r="C51" s="362"/>
      <c r="D51" s="279"/>
      <c r="E51" s="247"/>
      <c r="F51" s="247"/>
      <c r="G51" s="248" t="s">
        <v>9</v>
      </c>
      <c r="H51" s="266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1">
        <f>SUM('Non-Regional Mobility'!$I51:$R51)</f>
        <v>0</v>
      </c>
      <c r="T51" s="131"/>
      <c r="U51" s="131"/>
      <c r="V51" s="131"/>
    </row>
    <row r="52" spans="1:22" s="57" customFormat="1" ht="20.25" customHeight="1" x14ac:dyDescent="0.2">
      <c r="A52" s="366"/>
      <c r="B52" s="95"/>
      <c r="C52" s="363"/>
      <c r="D52" s="177"/>
      <c r="E52" s="100"/>
      <c r="F52" s="100"/>
      <c r="G52" s="105" t="s">
        <v>8</v>
      </c>
      <c r="H52" s="102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252"/>
      <c r="T52" s="131"/>
      <c r="U52" s="131"/>
      <c r="V52" s="131"/>
    </row>
    <row r="53" spans="1:22" s="57" customFormat="1" ht="20.25" customHeight="1" x14ac:dyDescent="0.2">
      <c r="A53" s="367"/>
      <c r="B53" s="280"/>
      <c r="C53" s="364"/>
      <c r="D53" s="261"/>
      <c r="E53" s="262"/>
      <c r="F53" s="262"/>
      <c r="G53" s="281" t="s">
        <v>7</v>
      </c>
      <c r="H53" s="263"/>
      <c r="I53" s="264"/>
      <c r="J53" s="264"/>
      <c r="K53" s="264"/>
      <c r="L53" s="264"/>
      <c r="M53" s="264">
        <v>362</v>
      </c>
      <c r="N53" s="264">
        <v>362</v>
      </c>
      <c r="O53" s="264">
        <v>362</v>
      </c>
      <c r="P53" s="264">
        <v>362</v>
      </c>
      <c r="Q53" s="264">
        <v>362</v>
      </c>
      <c r="R53" s="264">
        <v>362</v>
      </c>
      <c r="S53" s="258">
        <f>SUM('Non-Regional Mobility'!$I53:$R53)</f>
        <v>2172</v>
      </c>
      <c r="T53" s="131"/>
      <c r="U53" s="131"/>
      <c r="V53" s="131"/>
    </row>
    <row r="54" spans="1:22" s="57" customFormat="1" ht="20.25" customHeight="1" x14ac:dyDescent="0.2">
      <c r="A54" s="365" t="s">
        <v>312</v>
      </c>
      <c r="B54" s="278"/>
      <c r="C54" s="362"/>
      <c r="D54" s="279"/>
      <c r="E54" s="247"/>
      <c r="F54" s="247"/>
      <c r="G54" s="248" t="s">
        <v>9</v>
      </c>
      <c r="H54" s="266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1">
        <f>SUM('Non-Regional Mobility'!$I54:$R54)</f>
        <v>0</v>
      </c>
      <c r="T54" s="131"/>
      <c r="U54" s="131"/>
      <c r="V54" s="131"/>
    </row>
    <row r="55" spans="1:22" s="57" customFormat="1" ht="20.25" customHeight="1" x14ac:dyDescent="0.2">
      <c r="A55" s="366"/>
      <c r="B55" s="95"/>
      <c r="C55" s="363"/>
      <c r="D55" s="177"/>
      <c r="E55" s="100"/>
      <c r="F55" s="100"/>
      <c r="G55" s="105" t="s">
        <v>8</v>
      </c>
      <c r="H55" s="102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252"/>
      <c r="T55" s="131"/>
      <c r="U55" s="131"/>
      <c r="V55" s="131"/>
    </row>
    <row r="56" spans="1:22" s="57" customFormat="1" ht="20.25" customHeight="1" x14ac:dyDescent="0.2">
      <c r="A56" s="367"/>
      <c r="B56" s="280"/>
      <c r="C56" s="364"/>
      <c r="D56" s="261"/>
      <c r="E56" s="262"/>
      <c r="F56" s="262"/>
      <c r="G56" s="281" t="s">
        <v>7</v>
      </c>
      <c r="H56" s="263"/>
      <c r="I56" s="264"/>
      <c r="J56" s="264"/>
      <c r="K56" s="264"/>
      <c r="L56" s="264"/>
      <c r="M56" s="264">
        <v>130</v>
      </c>
      <c r="N56" s="264">
        <v>130</v>
      </c>
      <c r="O56" s="264">
        <v>130</v>
      </c>
      <c r="P56" s="264">
        <v>130</v>
      </c>
      <c r="Q56" s="264">
        <v>130</v>
      </c>
      <c r="R56" s="264">
        <v>130</v>
      </c>
      <c r="S56" s="258">
        <f>SUM('Non-Regional Mobility'!$I56:$R56)</f>
        <v>780</v>
      </c>
      <c r="T56" s="131"/>
      <c r="U56" s="131"/>
      <c r="V56" s="131"/>
    </row>
    <row r="57" spans="1:22" s="57" customFormat="1" ht="20.25" customHeight="1" x14ac:dyDescent="0.2">
      <c r="A57" s="365" t="s">
        <v>313</v>
      </c>
      <c r="B57" s="278"/>
      <c r="C57" s="362"/>
      <c r="D57" s="279"/>
      <c r="E57" s="247"/>
      <c r="F57" s="247"/>
      <c r="G57" s="248" t="s">
        <v>9</v>
      </c>
      <c r="H57" s="266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1">
        <f>SUM('Non-Regional Mobility'!$I57:$R57)</f>
        <v>0</v>
      </c>
      <c r="T57" s="131"/>
      <c r="U57" s="131"/>
      <c r="V57" s="131"/>
    </row>
    <row r="58" spans="1:22" s="57" customFormat="1" ht="20.25" customHeight="1" x14ac:dyDescent="0.2">
      <c r="A58" s="366"/>
      <c r="B58" s="95"/>
      <c r="C58" s="363"/>
      <c r="D58" s="177"/>
      <c r="E58" s="100"/>
      <c r="F58" s="100"/>
      <c r="G58" s="105" t="s">
        <v>8</v>
      </c>
      <c r="H58" s="102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252"/>
      <c r="T58" s="131"/>
      <c r="U58" s="131"/>
      <c r="V58" s="131"/>
    </row>
    <row r="59" spans="1:22" s="57" customFormat="1" ht="20.25" customHeight="1" x14ac:dyDescent="0.2">
      <c r="A59" s="367"/>
      <c r="B59" s="280"/>
      <c r="C59" s="364"/>
      <c r="D59" s="261"/>
      <c r="E59" s="262"/>
      <c r="F59" s="262"/>
      <c r="G59" s="281" t="s">
        <v>7</v>
      </c>
      <c r="H59" s="263"/>
      <c r="I59" s="264"/>
      <c r="J59" s="264"/>
      <c r="K59" s="264"/>
      <c r="L59" s="264"/>
      <c r="M59" s="264">
        <v>92</v>
      </c>
      <c r="N59" s="264">
        <v>92</v>
      </c>
      <c r="O59" s="264">
        <v>92</v>
      </c>
      <c r="P59" s="264">
        <v>92</v>
      </c>
      <c r="Q59" s="264">
        <v>92</v>
      </c>
      <c r="R59" s="264">
        <v>92</v>
      </c>
      <c r="S59" s="258">
        <f>SUM('Non-Regional Mobility'!$I59:$R59)</f>
        <v>552</v>
      </c>
      <c r="T59" s="131"/>
      <c r="U59" s="131"/>
      <c r="V59" s="131"/>
    </row>
    <row r="60" spans="1:22" s="57" customFormat="1" ht="20.25" customHeight="1" x14ac:dyDescent="0.2">
      <c r="A60" s="365" t="s">
        <v>311</v>
      </c>
      <c r="B60" s="278"/>
      <c r="C60" s="362"/>
      <c r="D60" s="279"/>
      <c r="E60" s="247"/>
      <c r="F60" s="247"/>
      <c r="G60" s="248" t="s">
        <v>9</v>
      </c>
      <c r="H60" s="266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1">
        <f>SUM('Non-Regional Mobility'!$I60:$R60)</f>
        <v>0</v>
      </c>
      <c r="T60" s="131"/>
      <c r="U60" s="131"/>
      <c r="V60" s="131"/>
    </row>
    <row r="61" spans="1:22" s="57" customFormat="1" ht="20.25" customHeight="1" x14ac:dyDescent="0.2">
      <c r="A61" s="366"/>
      <c r="B61" s="95"/>
      <c r="C61" s="363"/>
      <c r="D61" s="177"/>
      <c r="E61" s="100"/>
      <c r="F61" s="100"/>
      <c r="G61" s="105" t="s">
        <v>8</v>
      </c>
      <c r="H61" s="102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252"/>
      <c r="T61" s="131"/>
      <c r="U61" s="131"/>
      <c r="V61" s="131"/>
    </row>
    <row r="62" spans="1:22" s="57" customFormat="1" ht="20.25" customHeight="1" x14ac:dyDescent="0.2">
      <c r="A62" s="367"/>
      <c r="B62" s="280"/>
      <c r="C62" s="364"/>
      <c r="D62" s="261"/>
      <c r="E62" s="262"/>
      <c r="F62" s="262"/>
      <c r="G62" s="281" t="s">
        <v>7</v>
      </c>
      <c r="H62" s="263"/>
      <c r="I62" s="264"/>
      <c r="J62" s="264"/>
      <c r="K62" s="264"/>
      <c r="L62" s="264"/>
      <c r="M62" s="264">
        <v>104</v>
      </c>
      <c r="N62" s="264">
        <v>104</v>
      </c>
      <c r="O62" s="264">
        <v>104</v>
      </c>
      <c r="P62" s="264">
        <v>104</v>
      </c>
      <c r="Q62" s="264">
        <v>104</v>
      </c>
      <c r="R62" s="264">
        <v>104</v>
      </c>
      <c r="S62" s="258">
        <f>SUM('Non-Regional Mobility'!$I62:$R62)</f>
        <v>624</v>
      </c>
      <c r="T62" s="131"/>
      <c r="U62" s="131"/>
      <c r="V62" s="131"/>
    </row>
    <row r="63" spans="1:22" s="57" customFormat="1" ht="20.25" customHeight="1" x14ac:dyDescent="0.2">
      <c r="A63" s="365" t="s">
        <v>316</v>
      </c>
      <c r="B63" s="278"/>
      <c r="C63" s="362"/>
      <c r="D63" s="279"/>
      <c r="E63" s="247"/>
      <c r="F63" s="247"/>
      <c r="G63" s="248" t="s">
        <v>9</v>
      </c>
      <c r="H63" s="266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1">
        <f>SUM('Non-Regional Mobility'!$I63:$R63)</f>
        <v>0</v>
      </c>
      <c r="T63" s="131"/>
      <c r="U63" s="131"/>
      <c r="V63" s="131"/>
    </row>
    <row r="64" spans="1:22" s="57" customFormat="1" ht="20.25" customHeight="1" x14ac:dyDescent="0.2">
      <c r="A64" s="366"/>
      <c r="B64" s="95"/>
      <c r="C64" s="363"/>
      <c r="D64" s="177"/>
      <c r="E64" s="100"/>
      <c r="F64" s="100"/>
      <c r="G64" s="105" t="s">
        <v>8</v>
      </c>
      <c r="H64" s="102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252"/>
      <c r="T64" s="131"/>
      <c r="U64" s="131"/>
      <c r="V64" s="131"/>
    </row>
    <row r="65" spans="1:33" s="57" customFormat="1" ht="20.25" customHeight="1" x14ac:dyDescent="0.2">
      <c r="A65" s="367"/>
      <c r="B65" s="280"/>
      <c r="C65" s="364"/>
      <c r="D65" s="261"/>
      <c r="E65" s="262"/>
      <c r="F65" s="262"/>
      <c r="G65" s="281" t="s">
        <v>7</v>
      </c>
      <c r="H65" s="263"/>
      <c r="I65" s="264"/>
      <c r="J65" s="264"/>
      <c r="K65" s="264"/>
      <c r="L65" s="264"/>
      <c r="M65" s="264">
        <v>926</v>
      </c>
      <c r="N65" s="264">
        <v>926</v>
      </c>
      <c r="O65" s="264">
        <v>926</v>
      </c>
      <c r="P65" s="264">
        <v>926</v>
      </c>
      <c r="Q65" s="264">
        <v>926</v>
      </c>
      <c r="R65" s="264">
        <v>926</v>
      </c>
      <c r="S65" s="258">
        <f>SUM('Non-Regional Mobility'!$I65:$R65)</f>
        <v>5556</v>
      </c>
      <c r="T65" s="131"/>
      <c r="U65" s="131"/>
      <c r="V65" s="131"/>
    </row>
    <row r="66" spans="1:33" s="57" customFormat="1" ht="20.25" customHeight="1" x14ac:dyDescent="0.2">
      <c r="A66" s="365" t="s">
        <v>315</v>
      </c>
      <c r="B66" s="278"/>
      <c r="C66" s="362"/>
      <c r="D66" s="279"/>
      <c r="E66" s="247"/>
      <c r="F66" s="247"/>
      <c r="G66" s="248" t="s">
        <v>9</v>
      </c>
      <c r="H66" s="266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1">
        <f>SUM('Non-Regional Mobility'!$I66:$R66)</f>
        <v>0</v>
      </c>
      <c r="T66" s="131"/>
      <c r="U66" s="131"/>
      <c r="V66" s="131"/>
    </row>
    <row r="67" spans="1:33" s="57" customFormat="1" ht="20.25" customHeight="1" x14ac:dyDescent="0.2">
      <c r="A67" s="366"/>
      <c r="B67" s="95"/>
      <c r="C67" s="363"/>
      <c r="D67" s="177"/>
      <c r="E67" s="100"/>
      <c r="F67" s="100"/>
      <c r="G67" s="105" t="s">
        <v>8</v>
      </c>
      <c r="H67" s="102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252"/>
      <c r="T67" s="131"/>
      <c r="U67" s="131"/>
      <c r="V67" s="131"/>
    </row>
    <row r="68" spans="1:33" s="57" customFormat="1" ht="20.25" customHeight="1" x14ac:dyDescent="0.2">
      <c r="A68" s="367"/>
      <c r="B68" s="280"/>
      <c r="C68" s="364"/>
      <c r="D68" s="261"/>
      <c r="E68" s="262"/>
      <c r="F68" s="262"/>
      <c r="G68" s="281" t="s">
        <v>7</v>
      </c>
      <c r="H68" s="263"/>
      <c r="I68" s="264"/>
      <c r="J68" s="264"/>
      <c r="K68" s="264"/>
      <c r="L68" s="264"/>
      <c r="M68" s="264">
        <v>205</v>
      </c>
      <c r="N68" s="264">
        <v>205</v>
      </c>
      <c r="O68" s="264">
        <v>205</v>
      </c>
      <c r="P68" s="264">
        <v>205</v>
      </c>
      <c r="Q68" s="264">
        <v>205</v>
      </c>
      <c r="R68" s="264">
        <v>205</v>
      </c>
      <c r="S68" s="258">
        <f>SUM('Non-Regional Mobility'!$I68:$R68)</f>
        <v>1230</v>
      </c>
      <c r="T68" s="131"/>
      <c r="U68" s="131"/>
      <c r="V68" s="131"/>
    </row>
    <row r="69" spans="1:33" s="57" customFormat="1" ht="20.25" customHeight="1" x14ac:dyDescent="0.2">
      <c r="A69" s="365" t="s">
        <v>314</v>
      </c>
      <c r="B69" s="278"/>
      <c r="C69" s="362"/>
      <c r="D69" s="279"/>
      <c r="E69" s="247"/>
      <c r="F69" s="247"/>
      <c r="G69" s="248" t="s">
        <v>9</v>
      </c>
      <c r="H69" s="266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1"/>
      <c r="T69" s="131"/>
      <c r="U69" s="131"/>
      <c r="V69" s="131"/>
    </row>
    <row r="70" spans="1:33" s="57" customFormat="1" ht="20.25" customHeight="1" x14ac:dyDescent="0.2">
      <c r="A70" s="366"/>
      <c r="B70" s="95"/>
      <c r="C70" s="363"/>
      <c r="D70" s="177"/>
      <c r="E70" s="100"/>
      <c r="F70" s="100"/>
      <c r="G70" s="105" t="s">
        <v>8</v>
      </c>
      <c r="H70" s="102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252"/>
      <c r="T70" s="131"/>
      <c r="U70" s="131"/>
      <c r="V70" s="131"/>
    </row>
    <row r="71" spans="1:33" s="57" customFormat="1" ht="21.75" customHeight="1" x14ac:dyDescent="0.2">
      <c r="A71" s="367"/>
      <c r="B71" s="261"/>
      <c r="C71" s="364"/>
      <c r="D71" s="282"/>
      <c r="E71" s="254"/>
      <c r="F71" s="254"/>
      <c r="G71" s="255" t="s">
        <v>7</v>
      </c>
      <c r="H71" s="256"/>
      <c r="I71" s="257"/>
      <c r="J71" s="257"/>
      <c r="K71" s="257"/>
      <c r="L71" s="257"/>
      <c r="M71" s="257">
        <v>145</v>
      </c>
      <c r="N71" s="257">
        <v>145</v>
      </c>
      <c r="O71" s="257">
        <v>145</v>
      </c>
      <c r="P71" s="257">
        <v>145</v>
      </c>
      <c r="Q71" s="257">
        <v>145</v>
      </c>
      <c r="R71" s="257">
        <v>145</v>
      </c>
      <c r="S71" s="258">
        <f>SUM('Non-Regional Mobility'!$I71:$R71)</f>
        <v>870</v>
      </c>
      <c r="T71" s="131"/>
      <c r="U71" s="131"/>
      <c r="V71" s="131"/>
    </row>
    <row r="72" spans="1:33" s="108" customFormat="1" ht="38.25" customHeight="1" thickBot="1" x14ac:dyDescent="0.25">
      <c r="A72" s="391" t="s">
        <v>243</v>
      </c>
      <c r="B72" s="392"/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3"/>
      <c r="T72" s="132"/>
      <c r="U72" s="132"/>
      <c r="V72" s="132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</row>
    <row r="73" spans="1:33" s="133" customFormat="1" ht="18" customHeight="1" x14ac:dyDescent="0.2">
      <c r="A73" s="394" t="s">
        <v>267</v>
      </c>
      <c r="B73" s="369" t="s">
        <v>211</v>
      </c>
      <c r="C73" s="369" t="s">
        <v>268</v>
      </c>
      <c r="D73" s="179"/>
      <c r="E73" s="179"/>
      <c r="F73" s="179"/>
      <c r="G73" s="247" t="s">
        <v>9</v>
      </c>
      <c r="H73" s="308">
        <v>15610</v>
      </c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265">
        <f>SUM('Non-Regional Mobility'!$I73:$R73)</f>
        <v>0</v>
      </c>
      <c r="T73" s="132"/>
      <c r="U73" s="132"/>
      <c r="V73" s="132"/>
    </row>
    <row r="74" spans="1:33" s="57" customFormat="1" ht="31.5" x14ac:dyDescent="0.2">
      <c r="A74" s="395"/>
      <c r="B74" s="370"/>
      <c r="C74" s="370"/>
      <c r="D74" s="178" t="s">
        <v>73</v>
      </c>
      <c r="E74" s="177" t="s">
        <v>95</v>
      </c>
      <c r="F74" s="100" t="s">
        <v>124</v>
      </c>
      <c r="G74" s="100" t="s">
        <v>8</v>
      </c>
      <c r="H74" s="236"/>
      <c r="I74" s="103"/>
      <c r="J74" s="103"/>
      <c r="K74" s="103">
        <v>22000</v>
      </c>
      <c r="L74" s="103"/>
      <c r="M74" s="103"/>
      <c r="N74" s="103"/>
      <c r="O74" s="103"/>
      <c r="P74" s="103"/>
      <c r="Q74" s="103"/>
      <c r="R74" s="103"/>
      <c r="S74" s="252">
        <f>SUM('Non-Regional Mobility'!$I74:$R74)</f>
        <v>22000</v>
      </c>
      <c r="T74" s="131"/>
      <c r="U74" s="131"/>
      <c r="V74" s="131"/>
    </row>
    <row r="75" spans="1:33" s="57" customFormat="1" ht="17.25" x14ac:dyDescent="0.2">
      <c r="A75" s="395"/>
      <c r="B75" s="370"/>
      <c r="C75" s="370"/>
      <c r="D75" s="177" t="s">
        <v>47</v>
      </c>
      <c r="E75" s="100" t="s">
        <v>47</v>
      </c>
      <c r="F75" s="100" t="s">
        <v>72</v>
      </c>
      <c r="G75" s="100" t="s">
        <v>8</v>
      </c>
      <c r="H75" s="236"/>
      <c r="I75" s="103"/>
      <c r="J75" s="103"/>
      <c r="K75" s="103">
        <v>5500</v>
      </c>
      <c r="L75" s="103"/>
      <c r="M75" s="103"/>
      <c r="N75" s="103"/>
      <c r="O75" s="103"/>
      <c r="P75" s="103"/>
      <c r="Q75" s="103"/>
      <c r="R75" s="103"/>
      <c r="S75" s="252">
        <f>SUM('Non-Regional Mobility'!$I75:$R75)</f>
        <v>5500</v>
      </c>
      <c r="T75" s="131"/>
      <c r="U75" s="131"/>
      <c r="V75" s="131"/>
    </row>
    <row r="76" spans="1:33" s="57" customFormat="1" ht="17.25" x14ac:dyDescent="0.2">
      <c r="A76" s="396"/>
      <c r="B76" s="371"/>
      <c r="C76" s="371"/>
      <c r="D76" s="261" t="s">
        <v>47</v>
      </c>
      <c r="E76" s="262" t="s">
        <v>47</v>
      </c>
      <c r="F76" s="262" t="s">
        <v>72</v>
      </c>
      <c r="G76" s="262" t="s">
        <v>7</v>
      </c>
      <c r="H76" s="283"/>
      <c r="I76" s="264"/>
      <c r="J76" s="264"/>
      <c r="K76" s="264"/>
      <c r="L76" s="268"/>
      <c r="M76" s="264">
        <v>209000</v>
      </c>
      <c r="N76" s="264"/>
      <c r="O76" s="264"/>
      <c r="P76" s="264"/>
      <c r="Q76" s="264"/>
      <c r="R76" s="264"/>
      <c r="S76" s="284">
        <f>SUM('Non-Regional Mobility'!$I76:$R76)</f>
        <v>209000</v>
      </c>
      <c r="T76" s="131"/>
      <c r="U76" s="131"/>
      <c r="V76" s="131"/>
    </row>
    <row r="77" spans="1:33" s="57" customFormat="1" ht="17.25" x14ac:dyDescent="0.2">
      <c r="A77" s="372" t="s">
        <v>269</v>
      </c>
      <c r="B77" s="375" t="s">
        <v>211</v>
      </c>
      <c r="C77" s="388" t="s">
        <v>295</v>
      </c>
      <c r="D77" s="247" t="s">
        <v>47</v>
      </c>
      <c r="E77" s="247" t="s">
        <v>47</v>
      </c>
      <c r="F77" s="247" t="s">
        <v>72</v>
      </c>
      <c r="G77" s="247" t="s">
        <v>9</v>
      </c>
      <c r="H77" s="249">
        <v>14500</v>
      </c>
      <c r="I77" s="250">
        <v>0</v>
      </c>
      <c r="J77" s="250"/>
      <c r="K77" s="250"/>
      <c r="L77" s="250"/>
      <c r="M77" s="250"/>
      <c r="N77" s="250"/>
      <c r="O77" s="250"/>
      <c r="P77" s="250"/>
      <c r="Q77" s="250"/>
      <c r="R77" s="250"/>
      <c r="S77" s="284">
        <f>SUM('Non-Regional Mobility'!$I77:$R77)</f>
        <v>0</v>
      </c>
      <c r="T77" s="131"/>
      <c r="U77" s="131"/>
      <c r="V77" s="131"/>
    </row>
    <row r="78" spans="1:33" s="57" customFormat="1" ht="31.5" x14ac:dyDescent="0.2">
      <c r="A78" s="373"/>
      <c r="B78" s="314"/>
      <c r="C78" s="389"/>
      <c r="D78" s="303" t="s">
        <v>73</v>
      </c>
      <c r="E78" s="303" t="s">
        <v>95</v>
      </c>
      <c r="F78" s="303" t="s">
        <v>98</v>
      </c>
      <c r="G78" s="303" t="s">
        <v>9</v>
      </c>
      <c r="H78" s="304"/>
      <c r="I78" s="210">
        <v>5000</v>
      </c>
      <c r="J78" s="210"/>
      <c r="K78" s="210"/>
      <c r="L78" s="210"/>
      <c r="M78" s="210"/>
      <c r="N78" s="210"/>
      <c r="O78" s="210"/>
      <c r="P78" s="210"/>
      <c r="Q78" s="210"/>
      <c r="R78" s="210"/>
      <c r="S78" s="284">
        <f>SUM('Non-Regional Mobility'!$I78:$R78)</f>
        <v>5000</v>
      </c>
      <c r="T78" s="131"/>
      <c r="U78" s="131"/>
      <c r="V78" s="131"/>
    </row>
    <row r="79" spans="1:33" s="57" customFormat="1" ht="17.25" x14ac:dyDescent="0.2">
      <c r="A79" s="374"/>
      <c r="B79" s="376"/>
      <c r="C79" s="390"/>
      <c r="D79" s="262" t="s">
        <v>47</v>
      </c>
      <c r="E79" s="262" t="s">
        <v>47</v>
      </c>
      <c r="F79" s="262" t="s">
        <v>72</v>
      </c>
      <c r="G79" s="262" t="s">
        <v>8</v>
      </c>
      <c r="H79" s="283"/>
      <c r="I79" s="264"/>
      <c r="J79" s="264"/>
      <c r="K79" s="264">
        <v>15000</v>
      </c>
      <c r="L79" s="264"/>
      <c r="M79" s="264"/>
      <c r="N79" s="264"/>
      <c r="O79" s="264"/>
      <c r="P79" s="264"/>
      <c r="Q79" s="264"/>
      <c r="R79" s="264"/>
      <c r="S79" s="265">
        <f>SUM('Non-Regional Mobility'!$I79:$R79)</f>
        <v>15000</v>
      </c>
      <c r="T79" s="131"/>
      <c r="U79" s="131"/>
      <c r="V79" s="131"/>
    </row>
    <row r="80" spans="1:33" s="57" customFormat="1" ht="17.25" x14ac:dyDescent="0.2">
      <c r="A80" s="372" t="s">
        <v>270</v>
      </c>
      <c r="B80" s="375" t="s">
        <v>211</v>
      </c>
      <c r="C80" s="375" t="s">
        <v>276</v>
      </c>
      <c r="D80" s="247"/>
      <c r="E80" s="247"/>
      <c r="F80" s="247"/>
      <c r="G80" s="247" t="s">
        <v>9</v>
      </c>
      <c r="H80" s="249">
        <v>1500</v>
      </c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65">
        <f>SUM('Non-Regional Mobility'!$I80:$R80)</f>
        <v>0</v>
      </c>
      <c r="T80" s="131"/>
      <c r="U80" s="131"/>
      <c r="V80" s="131"/>
    </row>
    <row r="81" spans="1:22" s="57" customFormat="1" ht="17.25" x14ac:dyDescent="0.2">
      <c r="A81" s="373"/>
      <c r="B81" s="314"/>
      <c r="C81" s="314"/>
      <c r="D81" s="100"/>
      <c r="E81" s="100"/>
      <c r="F81" s="100"/>
      <c r="G81" s="100" t="s">
        <v>8</v>
      </c>
      <c r="H81" s="236">
        <v>5500</v>
      </c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265">
        <f>SUM('Non-Regional Mobility'!$I81:$R81)</f>
        <v>0</v>
      </c>
      <c r="T81" s="131"/>
      <c r="U81" s="131"/>
      <c r="V81" s="131"/>
    </row>
    <row r="82" spans="1:22" s="57" customFormat="1" ht="17.25" x14ac:dyDescent="0.2">
      <c r="A82" s="374"/>
      <c r="B82" s="376"/>
      <c r="C82" s="376"/>
      <c r="D82" s="262" t="s">
        <v>47</v>
      </c>
      <c r="E82" s="262" t="s">
        <v>47</v>
      </c>
      <c r="F82" s="262" t="s">
        <v>72</v>
      </c>
      <c r="G82" s="262" t="s">
        <v>7</v>
      </c>
      <c r="H82" s="283"/>
      <c r="I82" s="268">
        <v>11200</v>
      </c>
      <c r="J82" s="264"/>
      <c r="K82" s="264"/>
      <c r="L82" s="264"/>
      <c r="M82" s="264"/>
      <c r="N82" s="264"/>
      <c r="O82" s="264"/>
      <c r="P82" s="264"/>
      <c r="Q82" s="264"/>
      <c r="R82" s="264"/>
      <c r="S82" s="265">
        <f>SUM('Non-Regional Mobility'!$I82:$R82)</f>
        <v>11200</v>
      </c>
      <c r="T82" s="131"/>
      <c r="U82" s="131"/>
      <c r="V82" s="131"/>
    </row>
    <row r="83" spans="1:22" s="57" customFormat="1" ht="17.25" x14ac:dyDescent="0.2">
      <c r="A83" s="372" t="s">
        <v>271</v>
      </c>
      <c r="B83" s="375" t="s">
        <v>211</v>
      </c>
      <c r="C83" s="375" t="s">
        <v>277</v>
      </c>
      <c r="D83" s="247"/>
      <c r="E83" s="247"/>
      <c r="F83" s="247"/>
      <c r="G83" s="247" t="s">
        <v>9</v>
      </c>
      <c r="H83" s="249">
        <v>2500</v>
      </c>
      <c r="I83" s="285"/>
      <c r="J83" s="250"/>
      <c r="K83" s="250"/>
      <c r="L83" s="250"/>
      <c r="M83" s="250"/>
      <c r="N83" s="250"/>
      <c r="O83" s="250"/>
      <c r="P83" s="250"/>
      <c r="Q83" s="250"/>
      <c r="R83" s="250"/>
      <c r="S83" s="251"/>
      <c r="T83" s="131"/>
      <c r="U83" s="131"/>
      <c r="V83" s="131"/>
    </row>
    <row r="84" spans="1:22" s="57" customFormat="1" ht="17.25" x14ac:dyDescent="0.2">
      <c r="A84" s="373"/>
      <c r="B84" s="314"/>
      <c r="C84" s="314"/>
      <c r="D84" s="100"/>
      <c r="E84" s="100"/>
      <c r="F84" s="100"/>
      <c r="G84" s="100" t="s">
        <v>8</v>
      </c>
      <c r="H84" s="236">
        <v>7500</v>
      </c>
      <c r="I84" s="237"/>
      <c r="J84" s="103"/>
      <c r="K84" s="103"/>
      <c r="L84" s="103"/>
      <c r="M84" s="103"/>
      <c r="N84" s="103"/>
      <c r="O84" s="103"/>
      <c r="P84" s="103"/>
      <c r="Q84" s="103"/>
      <c r="R84" s="103"/>
      <c r="S84" s="252"/>
      <c r="T84" s="131"/>
      <c r="U84" s="131"/>
      <c r="V84" s="131"/>
    </row>
    <row r="85" spans="1:22" s="57" customFormat="1" ht="17.25" x14ac:dyDescent="0.2">
      <c r="A85" s="374"/>
      <c r="B85" s="376"/>
      <c r="C85" s="376"/>
      <c r="D85" s="262" t="s">
        <v>47</v>
      </c>
      <c r="E85" s="262" t="s">
        <v>47</v>
      </c>
      <c r="F85" s="262" t="s">
        <v>72</v>
      </c>
      <c r="G85" s="262" t="s">
        <v>7</v>
      </c>
      <c r="H85" s="283">
        <v>40000</v>
      </c>
      <c r="I85" s="268"/>
      <c r="J85" s="264"/>
      <c r="K85" s="264"/>
      <c r="L85" s="264"/>
      <c r="M85" s="264"/>
      <c r="N85" s="264"/>
      <c r="O85" s="264"/>
      <c r="P85" s="264"/>
      <c r="Q85" s="264"/>
      <c r="R85" s="264"/>
      <c r="S85" s="265">
        <f>SUM('Non-Regional Mobility'!$I85:$R85)</f>
        <v>0</v>
      </c>
      <c r="T85" s="131"/>
      <c r="U85" s="131"/>
      <c r="V85" s="131"/>
    </row>
    <row r="86" spans="1:22" s="57" customFormat="1" ht="17.25" x14ac:dyDescent="0.2">
      <c r="A86" s="377" t="s">
        <v>308</v>
      </c>
      <c r="B86" s="375" t="s">
        <v>211</v>
      </c>
      <c r="C86" s="246"/>
      <c r="D86" s="247"/>
      <c r="E86" s="247"/>
      <c r="F86" s="247"/>
      <c r="G86" s="247" t="s">
        <v>9</v>
      </c>
      <c r="H86" s="249">
        <v>1500</v>
      </c>
      <c r="I86" s="285"/>
      <c r="J86" s="250"/>
      <c r="K86" s="250"/>
      <c r="L86" s="250"/>
      <c r="M86" s="250"/>
      <c r="N86" s="250"/>
      <c r="O86" s="250"/>
      <c r="P86" s="250"/>
      <c r="Q86" s="250"/>
      <c r="R86" s="250"/>
      <c r="S86" s="251"/>
      <c r="T86" s="131"/>
      <c r="U86" s="131"/>
      <c r="V86" s="131"/>
    </row>
    <row r="87" spans="1:22" s="57" customFormat="1" ht="17.25" x14ac:dyDescent="0.2">
      <c r="A87" s="378"/>
      <c r="B87" s="314"/>
      <c r="C87" s="182" t="s">
        <v>278</v>
      </c>
      <c r="D87" s="100" t="s">
        <v>47</v>
      </c>
      <c r="E87" s="100" t="s">
        <v>47</v>
      </c>
      <c r="F87" s="100" t="s">
        <v>72</v>
      </c>
      <c r="G87" s="100" t="s">
        <v>8</v>
      </c>
      <c r="H87" s="236">
        <v>9000</v>
      </c>
      <c r="I87" s="237"/>
      <c r="J87" s="103"/>
      <c r="K87" s="103"/>
      <c r="L87" s="103"/>
      <c r="M87" s="103"/>
      <c r="N87" s="103"/>
      <c r="O87" s="103"/>
      <c r="P87" s="103"/>
      <c r="Q87" s="103"/>
      <c r="R87" s="103"/>
      <c r="S87" s="252">
        <f>SUM('Non-Regional Mobility'!$I87:$R87)</f>
        <v>0</v>
      </c>
      <c r="T87" s="131"/>
      <c r="U87" s="131"/>
      <c r="V87" s="131"/>
    </row>
    <row r="88" spans="1:22" s="57" customFormat="1" ht="17.25" x14ac:dyDescent="0.2">
      <c r="A88" s="379"/>
      <c r="B88" s="376"/>
      <c r="C88" s="286"/>
      <c r="D88" s="262" t="s">
        <v>47</v>
      </c>
      <c r="E88" s="262" t="s">
        <v>47</v>
      </c>
      <c r="F88" s="262" t="s">
        <v>72</v>
      </c>
      <c r="G88" s="262" t="s">
        <v>7</v>
      </c>
      <c r="H88" s="283"/>
      <c r="I88" s="268"/>
      <c r="J88" s="264">
        <v>25600</v>
      </c>
      <c r="K88" s="264"/>
      <c r="L88" s="264"/>
      <c r="M88" s="264"/>
      <c r="N88" s="264"/>
      <c r="O88" s="264"/>
      <c r="P88" s="264"/>
      <c r="Q88" s="264"/>
      <c r="R88" s="264"/>
      <c r="S88" s="265">
        <f>SUM('Non-Regional Mobility'!$I88:$R88)</f>
        <v>25600</v>
      </c>
      <c r="T88" s="131"/>
      <c r="U88" s="131"/>
      <c r="V88" s="131"/>
    </row>
    <row r="89" spans="1:22" s="57" customFormat="1" ht="17.25" x14ac:dyDescent="0.2">
      <c r="A89" s="372" t="s">
        <v>272</v>
      </c>
      <c r="B89" s="375" t="s">
        <v>211</v>
      </c>
      <c r="C89" s="287"/>
      <c r="D89" s="247"/>
      <c r="E89" s="247"/>
      <c r="F89" s="247"/>
      <c r="G89" s="247" t="s">
        <v>9</v>
      </c>
      <c r="H89" s="249">
        <v>5000</v>
      </c>
      <c r="I89" s="285"/>
      <c r="J89" s="250"/>
      <c r="K89" s="250"/>
      <c r="L89" s="250"/>
      <c r="M89" s="250"/>
      <c r="N89" s="250"/>
      <c r="O89" s="250"/>
      <c r="P89" s="250"/>
      <c r="Q89" s="250"/>
      <c r="R89" s="250"/>
      <c r="S89" s="251"/>
      <c r="T89" s="131"/>
      <c r="U89" s="131"/>
      <c r="V89" s="131"/>
    </row>
    <row r="90" spans="1:22" s="57" customFormat="1" ht="17.25" x14ac:dyDescent="0.2">
      <c r="A90" s="373"/>
      <c r="B90" s="314"/>
      <c r="C90" s="182" t="s">
        <v>279</v>
      </c>
      <c r="D90" s="100" t="s">
        <v>47</v>
      </c>
      <c r="E90" s="100" t="s">
        <v>47</v>
      </c>
      <c r="F90" s="100" t="s">
        <v>72</v>
      </c>
      <c r="G90" s="100" t="s">
        <v>8</v>
      </c>
      <c r="H90" s="236">
        <v>15000</v>
      </c>
      <c r="I90" s="237"/>
      <c r="J90" s="103"/>
      <c r="K90" s="103"/>
      <c r="L90" s="103"/>
      <c r="M90" s="103"/>
      <c r="N90" s="103"/>
      <c r="O90" s="103"/>
      <c r="P90" s="103"/>
      <c r="Q90" s="103"/>
      <c r="R90" s="103"/>
      <c r="S90" s="252">
        <f>SUM('Non-Regional Mobility'!$I90:$R90)</f>
        <v>0</v>
      </c>
      <c r="T90" s="131"/>
      <c r="U90" s="131"/>
      <c r="V90" s="131"/>
    </row>
    <row r="91" spans="1:22" s="57" customFormat="1" ht="17.25" x14ac:dyDescent="0.2">
      <c r="A91" s="374"/>
      <c r="B91" s="376"/>
      <c r="C91" s="253"/>
      <c r="D91" s="262" t="s">
        <v>47</v>
      </c>
      <c r="E91" s="262" t="s">
        <v>47</v>
      </c>
      <c r="F91" s="262" t="s">
        <v>72</v>
      </c>
      <c r="G91" s="262" t="s">
        <v>7</v>
      </c>
      <c r="H91" s="283"/>
      <c r="I91" s="268">
        <v>88400</v>
      </c>
      <c r="J91" s="264"/>
      <c r="K91" s="264"/>
      <c r="L91" s="264"/>
      <c r="M91" s="264"/>
      <c r="N91" s="264"/>
      <c r="O91" s="264"/>
      <c r="P91" s="264"/>
      <c r="Q91" s="264"/>
      <c r="R91" s="264"/>
      <c r="S91" s="284">
        <f>SUM('Non-Regional Mobility'!$I91:$R91)</f>
        <v>88400</v>
      </c>
      <c r="T91" s="131"/>
      <c r="U91" s="131"/>
      <c r="V91" s="131"/>
    </row>
    <row r="92" spans="1:22" s="57" customFormat="1" ht="17.25" x14ac:dyDescent="0.2">
      <c r="A92" s="372" t="s">
        <v>273</v>
      </c>
      <c r="B92" s="375" t="s">
        <v>211</v>
      </c>
      <c r="C92" s="375" t="s">
        <v>275</v>
      </c>
      <c r="D92" s="247"/>
      <c r="E92" s="247"/>
      <c r="F92" s="247"/>
      <c r="G92" s="247" t="s">
        <v>9</v>
      </c>
      <c r="H92" s="249">
        <v>1500</v>
      </c>
      <c r="I92" s="269"/>
      <c r="J92" s="250"/>
      <c r="K92" s="250"/>
      <c r="L92" s="250"/>
      <c r="M92" s="250"/>
      <c r="N92" s="250"/>
      <c r="O92" s="250"/>
      <c r="P92" s="250"/>
      <c r="Q92" s="250"/>
      <c r="R92" s="250"/>
      <c r="S92" s="284">
        <f>SUM('Non-Regional Mobility'!$I92:$R92)</f>
        <v>0</v>
      </c>
      <c r="T92" s="131"/>
      <c r="U92" s="131"/>
      <c r="V92" s="131"/>
    </row>
    <row r="93" spans="1:22" s="57" customFormat="1" ht="17.25" x14ac:dyDescent="0.2">
      <c r="A93" s="373"/>
      <c r="B93" s="314"/>
      <c r="C93" s="314"/>
      <c r="D93" s="100" t="s">
        <v>47</v>
      </c>
      <c r="E93" s="100" t="s">
        <v>47</v>
      </c>
      <c r="F93" s="100" t="s">
        <v>72</v>
      </c>
      <c r="G93" s="100" t="s">
        <v>8</v>
      </c>
      <c r="H93" s="236">
        <v>3000</v>
      </c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284">
        <f>SUM('Non-Regional Mobility'!$I93:$R93)</f>
        <v>0</v>
      </c>
      <c r="T93" s="131"/>
      <c r="U93" s="131"/>
      <c r="V93" s="131"/>
    </row>
    <row r="94" spans="1:22" s="57" customFormat="1" ht="17.25" x14ac:dyDescent="0.2">
      <c r="A94" s="374"/>
      <c r="B94" s="376"/>
      <c r="C94" s="376"/>
      <c r="D94" s="262" t="s">
        <v>47</v>
      </c>
      <c r="E94" s="262" t="s">
        <v>47</v>
      </c>
      <c r="F94" s="262" t="s">
        <v>72</v>
      </c>
      <c r="G94" s="262" t="s">
        <v>7</v>
      </c>
      <c r="H94" s="283">
        <v>14800</v>
      </c>
      <c r="I94" s="264"/>
      <c r="J94" s="264"/>
      <c r="K94" s="264"/>
      <c r="L94" s="264"/>
      <c r="M94" s="264"/>
      <c r="N94" s="264"/>
      <c r="O94" s="264"/>
      <c r="P94" s="264"/>
      <c r="Q94" s="264"/>
      <c r="R94" s="264"/>
      <c r="S94" s="284">
        <f>SUM('Non-Regional Mobility'!$I94:$R94)</f>
        <v>0</v>
      </c>
      <c r="T94" s="131"/>
      <c r="U94" s="131"/>
      <c r="V94" s="131"/>
    </row>
    <row r="95" spans="1:22" s="57" customFormat="1" ht="17.25" x14ac:dyDescent="0.2">
      <c r="A95" s="302" t="s">
        <v>274</v>
      </c>
      <c r="B95" s="240" t="s">
        <v>211</v>
      </c>
      <c r="C95" s="240"/>
      <c r="D95" s="240" t="s">
        <v>47</v>
      </c>
      <c r="E95" s="240" t="s">
        <v>47</v>
      </c>
      <c r="F95" s="240" t="s">
        <v>72</v>
      </c>
      <c r="G95" s="240" t="s">
        <v>7</v>
      </c>
      <c r="H95" s="288"/>
      <c r="I95" s="243"/>
      <c r="J95" s="243">
        <v>20000</v>
      </c>
      <c r="K95" s="243"/>
      <c r="L95" s="243"/>
      <c r="M95" s="243"/>
      <c r="N95" s="243"/>
      <c r="O95" s="243"/>
      <c r="P95" s="243"/>
      <c r="Q95" s="243"/>
      <c r="R95" s="243"/>
      <c r="S95" s="284">
        <f>SUM('Non-Regional Mobility'!$I95:$R95)</f>
        <v>20000</v>
      </c>
      <c r="T95" s="131"/>
      <c r="U95" s="131"/>
      <c r="V95" s="131"/>
    </row>
    <row r="96" spans="1:22" s="57" customFormat="1" ht="17.25" x14ac:dyDescent="0.2">
      <c r="A96" s="407" t="s">
        <v>292</v>
      </c>
      <c r="B96" s="375" t="s">
        <v>211</v>
      </c>
      <c r="C96" s="375" t="s">
        <v>293</v>
      </c>
      <c r="D96" s="247"/>
      <c r="E96" s="247"/>
      <c r="F96" s="247"/>
      <c r="G96" s="297" t="s">
        <v>9</v>
      </c>
      <c r="H96" s="249">
        <v>2000</v>
      </c>
      <c r="I96" s="250"/>
      <c r="J96" s="250"/>
      <c r="K96" s="250"/>
      <c r="L96" s="250"/>
      <c r="M96" s="250"/>
      <c r="N96" s="250"/>
      <c r="O96" s="250"/>
      <c r="P96" s="250"/>
      <c r="Q96" s="250"/>
      <c r="R96" s="250"/>
      <c r="S96" s="289"/>
      <c r="T96" s="131"/>
      <c r="U96" s="131"/>
      <c r="V96" s="131"/>
    </row>
    <row r="97" spans="1:33" s="57" customFormat="1" ht="17.25" x14ac:dyDescent="0.2">
      <c r="A97" s="408"/>
      <c r="B97" s="314"/>
      <c r="C97" s="314"/>
      <c r="D97" s="100" t="s">
        <v>47</v>
      </c>
      <c r="E97" s="100" t="s">
        <v>47</v>
      </c>
      <c r="F97" s="100" t="s">
        <v>72</v>
      </c>
      <c r="G97" s="100" t="s">
        <v>8</v>
      </c>
      <c r="H97" s="236">
        <v>5000</v>
      </c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252"/>
      <c r="T97" s="131"/>
      <c r="U97" s="131"/>
      <c r="V97" s="131"/>
    </row>
    <row r="98" spans="1:33" s="57" customFormat="1" ht="17.25" x14ac:dyDescent="0.2">
      <c r="A98" s="409"/>
      <c r="B98" s="376"/>
      <c r="C98" s="376"/>
      <c r="D98" s="262" t="s">
        <v>47</v>
      </c>
      <c r="E98" s="262" t="s">
        <v>47</v>
      </c>
      <c r="F98" s="262" t="s">
        <v>72</v>
      </c>
      <c r="G98" s="262" t="s">
        <v>7</v>
      </c>
      <c r="H98" s="283"/>
      <c r="I98" s="264"/>
      <c r="J98" s="268">
        <v>27300</v>
      </c>
      <c r="K98" s="264"/>
      <c r="L98" s="264"/>
      <c r="M98" s="264"/>
      <c r="N98" s="264"/>
      <c r="O98" s="264"/>
      <c r="P98" s="264"/>
      <c r="Q98" s="264"/>
      <c r="R98" s="264"/>
      <c r="S98" s="265">
        <f>SUM('Non-Regional Mobility'!$I98:$R98)</f>
        <v>27300</v>
      </c>
      <c r="T98" s="131"/>
      <c r="U98" s="131"/>
      <c r="V98" s="131"/>
    </row>
    <row r="99" spans="1:33" s="107" customFormat="1" ht="35.85" customHeight="1" thickBot="1" x14ac:dyDescent="0.25">
      <c r="A99" s="391" t="s">
        <v>244</v>
      </c>
      <c r="B99" s="392"/>
      <c r="C99" s="392"/>
      <c r="D99" s="392"/>
      <c r="E99" s="392"/>
      <c r="F99" s="392"/>
      <c r="G99" s="392"/>
      <c r="H99" s="392"/>
      <c r="I99" s="392"/>
      <c r="J99" s="392"/>
      <c r="K99" s="392"/>
      <c r="L99" s="392"/>
      <c r="M99" s="392"/>
      <c r="N99" s="392"/>
      <c r="O99" s="392"/>
      <c r="P99" s="392"/>
      <c r="Q99" s="392"/>
      <c r="R99" s="392"/>
      <c r="S99" s="393"/>
      <c r="T99" s="130"/>
      <c r="U99" s="130"/>
      <c r="V99" s="130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57" customFormat="1" ht="17.25" x14ac:dyDescent="0.2">
      <c r="A100" s="184" t="s">
        <v>227</v>
      </c>
      <c r="B100" s="178"/>
      <c r="C100" s="178"/>
      <c r="D100" s="178" t="s">
        <v>65</v>
      </c>
      <c r="E100" s="178" t="s">
        <v>181</v>
      </c>
      <c r="F100" s="178" t="s">
        <v>85</v>
      </c>
      <c r="G100" s="290"/>
      <c r="H100" s="291">
        <v>24769</v>
      </c>
      <c r="I100" s="292">
        <v>3283</v>
      </c>
      <c r="J100" s="292"/>
      <c r="K100" s="292"/>
      <c r="L100" s="292"/>
      <c r="M100" s="292"/>
      <c r="N100" s="292"/>
      <c r="O100" s="292"/>
      <c r="P100" s="292"/>
      <c r="Q100" s="292"/>
      <c r="R100" s="292"/>
      <c r="S100" s="293">
        <f>SUM('Non-Regional Mobility'!$I100:$R100)</f>
        <v>3283</v>
      </c>
      <c r="T100" s="131"/>
      <c r="U100" s="131"/>
      <c r="V100" s="131"/>
    </row>
    <row r="101" spans="1:33" s="57" customFormat="1" ht="17.25" x14ac:dyDescent="0.2">
      <c r="A101" s="184" t="s">
        <v>228</v>
      </c>
      <c r="B101" s="184"/>
      <c r="C101" s="178"/>
      <c r="D101" s="178" t="s">
        <v>65</v>
      </c>
      <c r="E101" s="178" t="s">
        <v>183</v>
      </c>
      <c r="F101" s="178" t="s">
        <v>88</v>
      </c>
      <c r="G101" s="178"/>
      <c r="H101" s="291">
        <v>1922</v>
      </c>
      <c r="I101" s="292">
        <v>1107</v>
      </c>
      <c r="J101" s="292"/>
      <c r="K101" s="292"/>
      <c r="L101" s="292"/>
      <c r="M101" s="292"/>
      <c r="N101" s="292"/>
      <c r="O101" s="292"/>
      <c r="P101" s="292"/>
      <c r="Q101" s="292"/>
      <c r="R101" s="292"/>
      <c r="S101" s="293">
        <f>SUM('Non-Regional Mobility'!$I101:$R101)</f>
        <v>1107</v>
      </c>
      <c r="T101" s="131"/>
      <c r="U101" s="131"/>
      <c r="V101" s="131"/>
    </row>
    <row r="102" spans="1:33" s="57" customFormat="1" ht="17.25" x14ac:dyDescent="0.2">
      <c r="A102" s="294" t="s">
        <v>229</v>
      </c>
      <c r="B102" s="295"/>
      <c r="C102" s="295"/>
      <c r="D102" s="178" t="s">
        <v>65</v>
      </c>
      <c r="E102" s="178" t="s">
        <v>186</v>
      </c>
      <c r="F102" s="178" t="s">
        <v>83</v>
      </c>
      <c r="G102" s="290"/>
      <c r="H102" s="291">
        <v>2202</v>
      </c>
      <c r="I102" s="292">
        <v>256</v>
      </c>
      <c r="J102" s="292"/>
      <c r="K102" s="292"/>
      <c r="L102" s="292"/>
      <c r="M102" s="292"/>
      <c r="N102" s="292"/>
      <c r="O102" s="292"/>
      <c r="P102" s="292"/>
      <c r="Q102" s="292"/>
      <c r="R102" s="292"/>
      <c r="S102" s="293">
        <f>SUM('Non-Regional Mobility'!$I102:$R102)</f>
        <v>256</v>
      </c>
      <c r="T102" s="131"/>
      <c r="U102" s="131"/>
      <c r="V102" s="131"/>
    </row>
    <row r="103" spans="1:33" s="306" customFormat="1" ht="17.25" customHeight="1" x14ac:dyDescent="0.2">
      <c r="A103" s="294" t="s">
        <v>305</v>
      </c>
      <c r="B103" s="294"/>
      <c r="C103" s="294"/>
      <c r="D103" s="294"/>
      <c r="E103" s="294"/>
      <c r="F103" s="294"/>
      <c r="G103" s="294"/>
      <c r="H103" s="294"/>
      <c r="I103" s="307">
        <v>4496</v>
      </c>
      <c r="J103" s="294"/>
      <c r="K103" s="294"/>
      <c r="L103" s="294"/>
      <c r="M103" s="294"/>
      <c r="N103" s="294"/>
      <c r="O103" s="294"/>
      <c r="P103" s="294"/>
      <c r="Q103" s="294"/>
      <c r="R103" s="294"/>
      <c r="S103" s="284">
        <f>SUM('Non-Regional Mobility'!$I103:$R103)</f>
        <v>4496</v>
      </c>
    </row>
    <row r="104" spans="1:33" s="108" customFormat="1" ht="35.85" customHeight="1" thickBot="1" x14ac:dyDescent="0.25">
      <c r="A104" s="391" t="s">
        <v>245</v>
      </c>
      <c r="B104" s="392"/>
      <c r="C104" s="392"/>
      <c r="D104" s="392"/>
      <c r="E104" s="392"/>
      <c r="F104" s="392"/>
      <c r="G104" s="392"/>
      <c r="H104" s="392"/>
      <c r="I104" s="392"/>
      <c r="J104" s="392"/>
      <c r="K104" s="392"/>
      <c r="L104" s="392"/>
      <c r="M104" s="392"/>
      <c r="N104" s="392"/>
      <c r="O104" s="392"/>
      <c r="P104" s="392"/>
      <c r="Q104" s="392"/>
      <c r="R104" s="392"/>
      <c r="S104" s="393"/>
      <c r="T104" s="132"/>
      <c r="U104" s="132"/>
      <c r="V104" s="132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</row>
    <row r="105" spans="1:33" s="57" customFormat="1" ht="17.25" x14ac:dyDescent="0.2">
      <c r="A105" s="184" t="s">
        <v>286</v>
      </c>
      <c r="B105" s="178"/>
      <c r="C105" s="178"/>
      <c r="D105" s="178" t="s">
        <v>50</v>
      </c>
      <c r="E105" s="178" t="s">
        <v>97</v>
      </c>
      <c r="F105" s="178" t="s">
        <v>50</v>
      </c>
      <c r="G105" s="290"/>
      <c r="H105" s="291">
        <v>2200</v>
      </c>
      <c r="I105" s="296">
        <v>841</v>
      </c>
      <c r="J105" s="296">
        <v>841</v>
      </c>
      <c r="K105" s="296">
        <v>841</v>
      </c>
      <c r="L105" s="292">
        <v>841</v>
      </c>
      <c r="M105" s="292">
        <v>841</v>
      </c>
      <c r="N105" s="292">
        <v>841</v>
      </c>
      <c r="O105" s="292">
        <v>841</v>
      </c>
      <c r="P105" s="292">
        <v>841</v>
      </c>
      <c r="Q105" s="292">
        <v>841</v>
      </c>
      <c r="R105" s="292">
        <v>841</v>
      </c>
      <c r="S105" s="293">
        <f>SUM('Non-Regional Mobility'!$I105:$R105)</f>
        <v>8410</v>
      </c>
      <c r="T105" s="131"/>
      <c r="U105" s="131"/>
      <c r="V105" s="131"/>
    </row>
    <row r="106" spans="1:33" s="57" customFormat="1" ht="17.25" x14ac:dyDescent="0.2">
      <c r="A106" s="184" t="s">
        <v>283</v>
      </c>
      <c r="B106" s="178" t="s">
        <v>250</v>
      </c>
      <c r="C106" s="178" t="s">
        <v>287</v>
      </c>
      <c r="D106" s="178" t="s">
        <v>50</v>
      </c>
      <c r="E106" s="178" t="s">
        <v>97</v>
      </c>
      <c r="F106" s="178" t="s">
        <v>50</v>
      </c>
      <c r="G106" s="290"/>
      <c r="H106" s="291">
        <v>560</v>
      </c>
      <c r="I106" s="296"/>
      <c r="J106" s="296"/>
      <c r="K106" s="296"/>
      <c r="L106" s="292"/>
      <c r="M106" s="292"/>
      <c r="N106" s="292"/>
      <c r="O106" s="292"/>
      <c r="P106" s="292"/>
      <c r="Q106" s="292"/>
      <c r="R106" s="292"/>
      <c r="S106" s="293">
        <f>SUM('Non-Regional Mobility'!$I106:$R106)</f>
        <v>0</v>
      </c>
      <c r="T106" s="131"/>
      <c r="U106" s="131"/>
      <c r="V106" s="131"/>
    </row>
    <row r="107" spans="1:33" s="57" customFormat="1" ht="17.25" x14ac:dyDescent="0.2">
      <c r="A107" s="184" t="s">
        <v>280</v>
      </c>
      <c r="B107" s="178" t="s">
        <v>211</v>
      </c>
      <c r="C107" s="178" t="s">
        <v>278</v>
      </c>
      <c r="D107" s="178" t="s">
        <v>50</v>
      </c>
      <c r="E107" s="178" t="s">
        <v>97</v>
      </c>
      <c r="F107" s="178" t="s">
        <v>50</v>
      </c>
      <c r="G107" s="290"/>
      <c r="H107" s="291"/>
      <c r="I107" s="296">
        <v>150</v>
      </c>
      <c r="J107" s="296">
        <v>200</v>
      </c>
      <c r="K107" s="296">
        <v>814</v>
      </c>
      <c r="L107" s="292"/>
      <c r="M107" s="292"/>
      <c r="N107" s="292"/>
      <c r="O107" s="292"/>
      <c r="P107" s="292"/>
      <c r="Q107" s="292"/>
      <c r="R107" s="292"/>
      <c r="S107" s="293">
        <f>SUM('Non-Regional Mobility'!$I107:$R107)</f>
        <v>1164</v>
      </c>
      <c r="T107" s="131"/>
      <c r="U107" s="131"/>
      <c r="V107" s="131"/>
    </row>
    <row r="108" spans="1:33" s="57" customFormat="1" ht="17.25" x14ac:dyDescent="0.2">
      <c r="A108" s="184" t="s">
        <v>281</v>
      </c>
      <c r="B108" s="178" t="s">
        <v>284</v>
      </c>
      <c r="C108" s="178"/>
      <c r="D108" s="178" t="s">
        <v>50</v>
      </c>
      <c r="E108" s="178" t="s">
        <v>97</v>
      </c>
      <c r="F108" s="178" t="s">
        <v>50</v>
      </c>
      <c r="G108" s="290"/>
      <c r="H108" s="291"/>
      <c r="I108" s="296">
        <v>100</v>
      </c>
      <c r="J108" s="296">
        <v>100</v>
      </c>
      <c r="K108" s="296">
        <v>500</v>
      </c>
      <c r="L108" s="292"/>
      <c r="M108" s="292"/>
      <c r="N108" s="292"/>
      <c r="O108" s="292"/>
      <c r="P108" s="292"/>
      <c r="Q108" s="292"/>
      <c r="R108" s="292"/>
      <c r="S108" s="293">
        <f>SUM('Non-Regional Mobility'!$I108:$R108)</f>
        <v>700</v>
      </c>
      <c r="T108" s="131"/>
      <c r="U108" s="131"/>
      <c r="V108" s="131"/>
    </row>
    <row r="109" spans="1:33" s="57" customFormat="1" ht="17.25" x14ac:dyDescent="0.2">
      <c r="A109" s="184" t="s">
        <v>282</v>
      </c>
      <c r="B109" s="178" t="s">
        <v>284</v>
      </c>
      <c r="C109" s="178"/>
      <c r="D109" s="178" t="s">
        <v>50</v>
      </c>
      <c r="E109" s="178" t="s">
        <v>97</v>
      </c>
      <c r="F109" s="178" t="s">
        <v>50</v>
      </c>
      <c r="G109" s="290"/>
      <c r="H109" s="291"/>
      <c r="I109" s="296"/>
      <c r="J109" s="296">
        <v>437</v>
      </c>
      <c r="K109" s="296">
        <v>500</v>
      </c>
      <c r="L109" s="292"/>
      <c r="M109" s="292"/>
      <c r="N109" s="292"/>
      <c r="O109" s="292"/>
      <c r="P109" s="292"/>
      <c r="Q109" s="292"/>
      <c r="R109" s="292"/>
      <c r="S109" s="293">
        <f>SUM('Non-Regional Mobility'!$I109:$R109)</f>
        <v>937</v>
      </c>
      <c r="T109" s="131"/>
      <c r="U109" s="131"/>
      <c r="V109" s="131"/>
    </row>
    <row r="110" spans="1:33" s="57" customFormat="1" ht="17.25" x14ac:dyDescent="0.2">
      <c r="A110" s="184" t="s">
        <v>285</v>
      </c>
      <c r="B110" s="178" t="s">
        <v>211</v>
      </c>
      <c r="C110" s="178"/>
      <c r="D110" s="178" t="s">
        <v>50</v>
      </c>
      <c r="E110" s="178" t="s">
        <v>97</v>
      </c>
      <c r="F110" s="178" t="s">
        <v>50</v>
      </c>
      <c r="G110" s="290"/>
      <c r="H110" s="291"/>
      <c r="I110" s="296"/>
      <c r="J110" s="296">
        <v>843</v>
      </c>
      <c r="K110" s="296">
        <v>500</v>
      </c>
      <c r="L110" s="292"/>
      <c r="M110" s="292"/>
      <c r="N110" s="292"/>
      <c r="O110" s="292"/>
      <c r="P110" s="292"/>
      <c r="Q110" s="292"/>
      <c r="R110" s="292"/>
      <c r="S110" s="293">
        <f>SUM('Non-Regional Mobility'!$I110:$R110)</f>
        <v>1343</v>
      </c>
      <c r="T110" s="131"/>
      <c r="U110" s="131"/>
      <c r="V110" s="131"/>
    </row>
    <row r="111" spans="1:33" s="57" customFormat="1" ht="17.25" x14ac:dyDescent="0.2">
      <c r="A111" s="380"/>
      <c r="B111" s="314"/>
      <c r="C111" s="314"/>
      <c r="D111" s="100"/>
      <c r="E111" s="100"/>
      <c r="F111" s="100"/>
      <c r="G111" s="105"/>
      <c r="H111" s="102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6"/>
      <c r="T111" s="131"/>
      <c r="U111" s="131"/>
      <c r="V111" s="131"/>
    </row>
    <row r="112" spans="1:33" s="57" customFormat="1" ht="17.25" x14ac:dyDescent="0.2">
      <c r="A112" s="380"/>
      <c r="B112" s="314"/>
      <c r="C112" s="314"/>
      <c r="D112" s="100"/>
      <c r="E112" s="100"/>
      <c r="F112" s="100"/>
      <c r="G112" s="105"/>
      <c r="H112" s="102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6"/>
      <c r="T112" s="131"/>
      <c r="U112" s="131"/>
      <c r="V112" s="131"/>
    </row>
    <row r="113" spans="1:22" s="57" customFormat="1" ht="17.25" x14ac:dyDescent="0.2">
      <c r="A113" s="380"/>
      <c r="B113" s="314"/>
      <c r="C113" s="314"/>
      <c r="D113" s="100"/>
      <c r="E113" s="100"/>
      <c r="F113" s="100"/>
      <c r="G113" s="105"/>
      <c r="H113" s="102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6"/>
      <c r="T113" s="131"/>
      <c r="U113" s="131"/>
      <c r="V113" s="131"/>
    </row>
    <row r="114" spans="1:22" s="57" customFormat="1" ht="17.25" x14ac:dyDescent="0.2">
      <c r="A114" s="381"/>
      <c r="B114" s="336"/>
      <c r="C114" s="336"/>
      <c r="D114" s="100"/>
      <c r="E114" s="100"/>
      <c r="F114" s="100"/>
      <c r="G114" s="105"/>
      <c r="H114" s="102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6"/>
      <c r="T114" s="131"/>
      <c r="U114" s="131"/>
      <c r="V114" s="131"/>
    </row>
    <row r="115" spans="1:22" s="57" customFormat="1" ht="17.25" x14ac:dyDescent="0.2">
      <c r="A115" s="120"/>
      <c r="B115" s="121"/>
      <c r="C115" s="121"/>
      <c r="D115" s="122"/>
      <c r="E115" s="122"/>
      <c r="F115" s="122"/>
      <c r="G115" s="111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31"/>
      <c r="U115" s="131"/>
      <c r="V115" s="131"/>
    </row>
    <row r="116" spans="1:22" s="57" customFormat="1" ht="18.75" x14ac:dyDescent="0.2">
      <c r="A116" s="109" t="s">
        <v>6</v>
      </c>
      <c r="B116" s="124"/>
      <c r="C116" s="124"/>
      <c r="D116" s="125"/>
      <c r="E116" s="125"/>
      <c r="F116" s="126"/>
      <c r="G116" s="403" t="s">
        <v>203</v>
      </c>
      <c r="H116" s="404"/>
      <c r="I116" s="135">
        <f>SUBTOTAL(109,'Non-Regional Mobility'!$I$5:$I$105)</f>
        <v>120393</v>
      </c>
      <c r="J116" s="135">
        <f>SUBTOTAL(109,'Non-Regional Mobility'!$J$5:$J$105)</f>
        <v>82191</v>
      </c>
      <c r="K116" s="135">
        <f>SUBTOTAL(109,'Non-Regional Mobility'!$K$5:$K$105)</f>
        <v>49844</v>
      </c>
      <c r="L116" s="135">
        <f>SUBTOTAL(109,'Non-Regional Mobility'!$L$5:$L$105)</f>
        <v>16841</v>
      </c>
      <c r="M116" s="135">
        <f>SUBTOTAL(109,'Non-Regional Mobility'!$M$5:$M$105)</f>
        <v>212318</v>
      </c>
      <c r="N116" s="135">
        <f>SUBTOTAL(109,'Non-Regional Mobility'!$N$5:$N$105)</f>
        <v>3318</v>
      </c>
      <c r="O116" s="135">
        <f>SUBTOTAL(109,'Non-Regional Mobility'!$O$5:$O$105)</f>
        <v>3318</v>
      </c>
      <c r="P116" s="135">
        <f>SUBTOTAL(109,'Non-Regional Mobility'!$P$5:$P$105)</f>
        <v>3318</v>
      </c>
      <c r="Q116" s="135">
        <f>SUBTOTAL(109,'Non-Regional Mobility'!$Q$5:$Q$105)</f>
        <v>3318</v>
      </c>
      <c r="R116" s="135">
        <f>SUBTOTAL(109,'Non-Regional Mobility'!$R$5:$R$105)</f>
        <v>3318</v>
      </c>
      <c r="S116" s="136">
        <f>SUBTOTAL(109,'Non-Regional Mobility'!$S$5:$S$105)</f>
        <v>498177</v>
      </c>
      <c r="T116" s="54"/>
      <c r="V116" s="134"/>
    </row>
    <row r="117" spans="1:22" s="57" customFormat="1" ht="18.75" x14ac:dyDescent="0.2">
      <c r="A117" s="109" t="s">
        <v>4</v>
      </c>
      <c r="B117" s="124"/>
      <c r="C117" s="124"/>
      <c r="D117" s="125"/>
      <c r="E117" s="125"/>
      <c r="F117" s="125"/>
      <c r="G117" s="144"/>
      <c r="H117" s="144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54"/>
      <c r="V117" s="134"/>
    </row>
    <row r="118" spans="1:22" s="57" customFormat="1" ht="18.75" x14ac:dyDescent="0.2">
      <c r="A118" s="109" t="s">
        <v>2</v>
      </c>
      <c r="B118" s="124"/>
      <c r="C118" s="124"/>
      <c r="D118" s="125"/>
      <c r="E118" s="125"/>
      <c r="F118" s="125"/>
      <c r="G118" s="144"/>
      <c r="H118" s="144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54"/>
      <c r="V118" s="134"/>
    </row>
    <row r="119" spans="1:22" s="57" customFormat="1" ht="18.75" x14ac:dyDescent="0.2">
      <c r="A119" s="109" t="s">
        <v>200</v>
      </c>
      <c r="B119" s="124"/>
      <c r="C119" s="124"/>
      <c r="D119" s="125"/>
      <c r="E119" s="125"/>
      <c r="F119" s="125"/>
      <c r="G119" s="144"/>
      <c r="H119" s="144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54"/>
      <c r="V119" s="134"/>
    </row>
    <row r="120" spans="1:22" s="57" customFormat="1" ht="18.75" x14ac:dyDescent="0.2">
      <c r="A120" s="110"/>
      <c r="B120" s="124"/>
      <c r="C120" s="124"/>
      <c r="D120" s="125"/>
      <c r="E120" s="125"/>
      <c r="F120" s="125"/>
      <c r="G120" s="144"/>
      <c r="H120" s="144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54"/>
      <c r="V120" s="134"/>
    </row>
    <row r="121" spans="1:22" x14ac:dyDescent="0.2">
      <c r="A121" s="109"/>
      <c r="J121" s="3"/>
      <c r="V121" s="4"/>
    </row>
    <row r="122" spans="1:22" x14ac:dyDescent="0.2">
      <c r="A122" s="109"/>
      <c r="J122" s="3"/>
      <c r="V122" s="4"/>
    </row>
    <row r="123" spans="1:22" ht="18.75" x14ac:dyDescent="0.2">
      <c r="A123" s="123"/>
      <c r="V123" s="4"/>
    </row>
    <row r="124" spans="1:22" ht="18.75" x14ac:dyDescent="0.2">
      <c r="A124" s="123"/>
      <c r="V124" s="4"/>
    </row>
    <row r="125" spans="1:22" ht="18.75" x14ac:dyDescent="0.2">
      <c r="A125" s="123"/>
      <c r="V125" s="4"/>
    </row>
    <row r="126" spans="1:22" ht="18.75" x14ac:dyDescent="0.2">
      <c r="A126" s="123"/>
      <c r="V126" s="4"/>
    </row>
    <row r="127" spans="1:22" ht="18.75" x14ac:dyDescent="0.2">
      <c r="A127" s="123"/>
      <c r="V127" s="4"/>
    </row>
    <row r="166" spans="1:27" x14ac:dyDescent="0.2">
      <c r="N166" s="5"/>
      <c r="O166" s="6">
        <v>6400</v>
      </c>
    </row>
    <row r="174" spans="1:27" s="2" customFormat="1" x14ac:dyDescent="0.2">
      <c r="A174" s="4"/>
      <c r="B174" s="7"/>
      <c r="C174" s="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U174" s="1"/>
      <c r="V174" s="1"/>
      <c r="W174" s="1"/>
      <c r="X174" s="1"/>
      <c r="Y174" s="1"/>
      <c r="Z174" s="1"/>
      <c r="AA174" s="1"/>
    </row>
  </sheetData>
  <mergeCells count="89">
    <mergeCell ref="A5:S5"/>
    <mergeCell ref="G116:H116"/>
    <mergeCell ref="I3:R3"/>
    <mergeCell ref="A1:S1"/>
    <mergeCell ref="A2:S2"/>
    <mergeCell ref="A72:S72"/>
    <mergeCell ref="A99:S99"/>
    <mergeCell ref="A47:S47"/>
    <mergeCell ref="A10:S10"/>
    <mergeCell ref="A29:A31"/>
    <mergeCell ref="B29:B31"/>
    <mergeCell ref="C29:C31"/>
    <mergeCell ref="C92:C94"/>
    <mergeCell ref="B92:B94"/>
    <mergeCell ref="A96:A98"/>
    <mergeCell ref="B96:B98"/>
    <mergeCell ref="C96:C98"/>
    <mergeCell ref="A17:A19"/>
    <mergeCell ref="B17:B19"/>
    <mergeCell ref="C17:C19"/>
    <mergeCell ref="A14:A16"/>
    <mergeCell ref="B14:B16"/>
    <mergeCell ref="C14:C16"/>
    <mergeCell ref="B20:B22"/>
    <mergeCell ref="C20:C22"/>
    <mergeCell ref="C32:C34"/>
    <mergeCell ref="A38:A40"/>
    <mergeCell ref="B38:B40"/>
    <mergeCell ref="C38:C40"/>
    <mergeCell ref="A26:A28"/>
    <mergeCell ref="B26:B28"/>
    <mergeCell ref="C26:C28"/>
    <mergeCell ref="A111:A114"/>
    <mergeCell ref="B111:B114"/>
    <mergeCell ref="C111:C114"/>
    <mergeCell ref="A44:A46"/>
    <mergeCell ref="B44:B46"/>
    <mergeCell ref="C44:C46"/>
    <mergeCell ref="A77:A79"/>
    <mergeCell ref="B77:B79"/>
    <mergeCell ref="C77:C79"/>
    <mergeCell ref="A104:S104"/>
    <mergeCell ref="A48:A50"/>
    <mergeCell ref="A51:A53"/>
    <mergeCell ref="A73:A76"/>
    <mergeCell ref="B89:B91"/>
    <mergeCell ref="A89:A91"/>
    <mergeCell ref="A92:A94"/>
    <mergeCell ref="B86:B88"/>
    <mergeCell ref="A86:A88"/>
    <mergeCell ref="B73:B76"/>
    <mergeCell ref="C73:C76"/>
    <mergeCell ref="C48:C50"/>
    <mergeCell ref="C69:C71"/>
    <mergeCell ref="A80:A82"/>
    <mergeCell ref="B80:B82"/>
    <mergeCell ref="C80:C82"/>
    <mergeCell ref="A69:A71"/>
    <mergeCell ref="C51:C53"/>
    <mergeCell ref="A60:A62"/>
    <mergeCell ref="C60:C62"/>
    <mergeCell ref="A54:A56"/>
    <mergeCell ref="C54:C56"/>
    <mergeCell ref="A57:A59"/>
    <mergeCell ref="A7:A9"/>
    <mergeCell ref="D7:D9"/>
    <mergeCell ref="A83:A85"/>
    <mergeCell ref="B83:B85"/>
    <mergeCell ref="C83:C85"/>
    <mergeCell ref="C57:C59"/>
    <mergeCell ref="A63:A65"/>
    <mergeCell ref="A23:A25"/>
    <mergeCell ref="B23:B25"/>
    <mergeCell ref="C23:C25"/>
    <mergeCell ref="A20:A22"/>
    <mergeCell ref="A41:A43"/>
    <mergeCell ref="B41:B43"/>
    <mergeCell ref="C41:C43"/>
    <mergeCell ref="A32:A34"/>
    <mergeCell ref="B32:B34"/>
    <mergeCell ref="C63:C65"/>
    <mergeCell ref="A66:A68"/>
    <mergeCell ref="C66:C68"/>
    <mergeCell ref="A11:A13"/>
    <mergeCell ref="B11:B13"/>
    <mergeCell ref="C11:C13"/>
    <mergeCell ref="A35:A37"/>
    <mergeCell ref="B35:B37"/>
    <mergeCell ref="C35:C37"/>
  </mergeCells>
  <dataValidations count="6">
    <dataValidation type="list" allowBlank="1" showInputMessage="1" showErrorMessage="1" sqref="G100:G102 G73:G98 G105:G115 G6:G46 G48:G71" xr:uid="{00000000-0002-0000-0100-000000000000}">
      <formula1>Phase</formula1>
    </dataValidation>
    <dataValidation type="list" allowBlank="1" showInputMessage="1" showErrorMessage="1" sqref="D100:D102 D105:D115 D74:D98 D10:D46 D6:D7 D48:D71" xr:uid="{00000000-0002-0000-0100-000001000000}">
      <formula1>Category</formula1>
    </dataValidation>
    <dataValidation type="list" allowBlank="1" showInputMessage="1" showErrorMessage="1" sqref="E74:E98 E105:E115 E100:E102 E10:E46 E6 E48:E71" xr:uid="{00000000-0002-0000-0100-000002000000}">
      <formula1>INDIRECT(SUBSTITUTE($D6," ",""))</formula1>
    </dataValidation>
    <dataValidation type="list" allowBlank="1" showInputMessage="1" showErrorMessage="1" sqref="F100:F102 F105:F115 F74:F98 F6:F46 F48:F71" xr:uid="{00000000-0002-0000-0100-000003000000}">
      <formula1>FederalProgram</formula1>
    </dataValidation>
    <dataValidation type="list" allowBlank="1" showInputMessage="1" showErrorMessage="1" sqref="E7:E8" xr:uid="{00000000-0002-0000-0100-000004000000}">
      <formula1>INDIRECT(SUBSTITUTE(#REF!," ",""))</formula1>
    </dataValidation>
    <dataValidation type="list" allowBlank="1" showInputMessage="1" showErrorMessage="1" sqref="E9" xr:uid="{00000000-0002-0000-0100-000005000000}">
      <formula1>INDIRECT(SUBSTITUTE($D7," ",""))</formula1>
    </dataValidation>
  </dataValidations>
  <printOptions horizontalCentered="1"/>
  <pageMargins left="0.25" right="0.25" top="0.75" bottom="0.75" header="0.3" footer="0.3"/>
  <pageSetup scale="45" fitToHeight="0" orientation="landscape" r:id="rId1"/>
  <headerFooter>
    <oddFooter>Page &amp;P of &amp;N</oddFooter>
  </headerFooter>
  <rowBreaks count="1" manualBreakCount="1">
    <brk id="9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"/>
  <sheetViews>
    <sheetView workbookViewId="0">
      <selection activeCell="E17" sqref="E17"/>
    </sheetView>
  </sheetViews>
  <sheetFormatPr defaultColWidth="13.140625" defaultRowHeight="12.75" x14ac:dyDescent="0.2"/>
  <sheetData>
    <row r="1" spans="1:27" s="74" customFormat="1" ht="15.75" customHeight="1" x14ac:dyDescent="0.2">
      <c r="A1" s="413" t="s">
        <v>254</v>
      </c>
      <c r="B1" s="335" t="s">
        <v>250</v>
      </c>
      <c r="C1" s="335" t="s">
        <v>251</v>
      </c>
      <c r="D1" s="335"/>
      <c r="E1" s="60" t="s">
        <v>161</v>
      </c>
      <c r="F1" s="157" t="s">
        <v>80</v>
      </c>
      <c r="G1" s="79" t="s">
        <v>11</v>
      </c>
      <c r="H1" s="67" t="s">
        <v>9</v>
      </c>
      <c r="I1" s="102">
        <v>250</v>
      </c>
      <c r="J1" s="102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>
        <f t="shared" ref="U1:U11" si="0">IF($E1="Regional Mobility",SUM($K1:$T1),0)</f>
        <v>0</v>
      </c>
      <c r="V1" s="103">
        <f t="shared" ref="V1:V11" si="1">IF($E1&lt;&gt;"Regional Mobility",SUM($K1:$T1),0)</f>
        <v>0</v>
      </c>
      <c r="W1" s="102"/>
      <c r="X1" s="104"/>
      <c r="Y1" s="82"/>
      <c r="Z1" s="82"/>
      <c r="AA1" s="82"/>
    </row>
    <row r="2" spans="1:27" s="74" customFormat="1" ht="15.75" customHeight="1" x14ac:dyDescent="0.2">
      <c r="A2" s="414"/>
      <c r="B2" s="314"/>
      <c r="C2" s="314"/>
      <c r="D2" s="314"/>
      <c r="E2" s="62" t="s">
        <v>161</v>
      </c>
      <c r="F2" s="149" t="s">
        <v>80</v>
      </c>
      <c r="G2" s="150" t="s">
        <v>11</v>
      </c>
      <c r="H2" s="151" t="s">
        <v>8</v>
      </c>
      <c r="I2" s="102"/>
      <c r="J2" s="102"/>
      <c r="K2" s="103">
        <v>188</v>
      </c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2"/>
      <c r="X2" s="104"/>
      <c r="Y2" s="82"/>
      <c r="Z2" s="82"/>
      <c r="AA2" s="82"/>
    </row>
    <row r="3" spans="1:27" s="74" customFormat="1" ht="18.75" customHeight="1" x14ac:dyDescent="0.2">
      <c r="A3" s="414"/>
      <c r="B3" s="314"/>
      <c r="C3" s="314"/>
      <c r="D3" s="314"/>
      <c r="E3" s="62" t="s">
        <v>161</v>
      </c>
      <c r="F3" s="149" t="s">
        <v>80</v>
      </c>
      <c r="G3" s="150" t="s">
        <v>11</v>
      </c>
      <c r="H3" s="151" t="s">
        <v>7</v>
      </c>
      <c r="I3" s="63"/>
      <c r="J3" s="63"/>
      <c r="K3" s="83"/>
      <c r="L3" s="83">
        <v>1750</v>
      </c>
      <c r="M3" s="83"/>
      <c r="N3" s="83"/>
      <c r="O3" s="83"/>
      <c r="P3" s="83"/>
      <c r="Q3" s="83"/>
      <c r="R3" s="83"/>
      <c r="S3" s="83"/>
      <c r="T3" s="83"/>
      <c r="U3" s="83">
        <f t="shared" si="0"/>
        <v>1750</v>
      </c>
      <c r="V3" s="83">
        <f t="shared" si="1"/>
        <v>0</v>
      </c>
      <c r="W3" s="63"/>
      <c r="X3" s="84"/>
      <c r="Y3" s="82"/>
      <c r="Z3" s="82"/>
      <c r="AA3" s="82"/>
    </row>
    <row r="4" spans="1:27" s="74" customFormat="1" ht="18.75" customHeight="1" x14ac:dyDescent="0.2">
      <c r="A4" s="415"/>
      <c r="B4" s="336"/>
      <c r="C4" s="336"/>
      <c r="D4" s="336"/>
      <c r="E4" s="69"/>
      <c r="F4" s="154"/>
      <c r="G4" s="155"/>
      <c r="H4" s="156"/>
      <c r="I4" s="70"/>
      <c r="J4" s="70"/>
      <c r="K4" s="85"/>
      <c r="L4" s="85"/>
      <c r="M4" s="85"/>
      <c r="N4" s="85"/>
      <c r="O4" s="85"/>
      <c r="P4" s="85"/>
      <c r="Q4" s="85"/>
      <c r="R4" s="85"/>
      <c r="S4" s="85"/>
      <c r="T4" s="85"/>
      <c r="U4" s="168">
        <f t="shared" si="0"/>
        <v>0</v>
      </c>
      <c r="V4" s="85"/>
      <c r="W4" s="70"/>
      <c r="X4" s="86"/>
      <c r="Y4" s="82"/>
      <c r="Z4" s="82"/>
      <c r="AA4" s="82"/>
    </row>
    <row r="5" spans="1:27" s="74" customFormat="1" ht="31.5" x14ac:dyDescent="0.2">
      <c r="A5" s="416" t="s">
        <v>253</v>
      </c>
      <c r="B5" s="314"/>
      <c r="C5" s="314"/>
      <c r="D5" s="345"/>
      <c r="E5" s="62" t="s">
        <v>161</v>
      </c>
      <c r="F5" s="149" t="s">
        <v>80</v>
      </c>
      <c r="G5" s="150" t="s">
        <v>11</v>
      </c>
      <c r="H5" s="151" t="s">
        <v>8</v>
      </c>
      <c r="I5" s="63">
        <v>200</v>
      </c>
      <c r="J5" s="63"/>
      <c r="K5" s="83"/>
      <c r="L5" s="83"/>
      <c r="M5" s="83"/>
      <c r="N5" s="83"/>
      <c r="O5" s="83"/>
      <c r="P5" s="83"/>
      <c r="Q5" s="83"/>
      <c r="R5" s="83"/>
      <c r="S5" s="83"/>
      <c r="T5" s="83"/>
      <c r="U5" s="103">
        <f t="shared" si="0"/>
        <v>0</v>
      </c>
      <c r="V5" s="83"/>
      <c r="W5" s="63"/>
      <c r="X5" s="84"/>
      <c r="Y5" s="82"/>
      <c r="Z5" s="82"/>
      <c r="AA5" s="82"/>
    </row>
    <row r="6" spans="1:27" s="74" customFormat="1" ht="31.5" x14ac:dyDescent="0.2">
      <c r="A6" s="416"/>
      <c r="B6" s="314"/>
      <c r="C6" s="314"/>
      <c r="D6" s="345"/>
      <c r="E6" s="62" t="s">
        <v>161</v>
      </c>
      <c r="F6" s="166" t="s">
        <v>80</v>
      </c>
      <c r="G6" s="150" t="s">
        <v>11</v>
      </c>
      <c r="H6" s="153" t="s">
        <v>7</v>
      </c>
      <c r="I6" s="65">
        <v>2350</v>
      </c>
      <c r="J6" s="65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03">
        <f t="shared" si="0"/>
        <v>0</v>
      </c>
      <c r="V6" s="119"/>
      <c r="W6" s="65"/>
      <c r="X6" s="146"/>
      <c r="Y6" s="82"/>
      <c r="Z6" s="82"/>
      <c r="AA6" s="82"/>
    </row>
    <row r="7" spans="1:27" s="74" customFormat="1" ht="21" customHeight="1" x14ac:dyDescent="0.2">
      <c r="A7" s="417"/>
      <c r="B7" s="336"/>
      <c r="C7" s="336"/>
      <c r="D7" s="346"/>
      <c r="E7" s="62" t="s">
        <v>111</v>
      </c>
      <c r="F7" s="154" t="s">
        <v>111</v>
      </c>
      <c r="G7" s="155" t="s">
        <v>112</v>
      </c>
      <c r="H7" s="156" t="s">
        <v>7</v>
      </c>
      <c r="I7" s="70">
        <v>1192</v>
      </c>
      <c r="J7" s="70"/>
      <c r="K7" s="85"/>
      <c r="L7" s="85"/>
      <c r="M7" s="85"/>
      <c r="N7" s="85"/>
      <c r="O7" s="85"/>
      <c r="P7" s="85"/>
      <c r="Q7" s="85"/>
      <c r="R7" s="85"/>
      <c r="S7" s="85"/>
      <c r="T7" s="85"/>
      <c r="U7" s="168">
        <f t="shared" si="0"/>
        <v>0</v>
      </c>
      <c r="V7" s="85">
        <f t="shared" si="1"/>
        <v>0</v>
      </c>
      <c r="W7" s="70"/>
      <c r="X7" s="86" t="s">
        <v>289</v>
      </c>
      <c r="Y7" s="82"/>
      <c r="Z7" s="82"/>
      <c r="AA7" s="82"/>
    </row>
    <row r="8" spans="1:27" s="74" customFormat="1" ht="31.5" x14ac:dyDescent="0.2">
      <c r="A8" s="410" t="s">
        <v>290</v>
      </c>
      <c r="B8" s="335" t="s">
        <v>211</v>
      </c>
      <c r="C8" s="335" t="s">
        <v>291</v>
      </c>
      <c r="D8" s="347"/>
      <c r="E8" s="60" t="s">
        <v>161</v>
      </c>
      <c r="F8" s="157" t="s">
        <v>80</v>
      </c>
      <c r="G8" s="79" t="s">
        <v>11</v>
      </c>
      <c r="H8" s="67" t="s">
        <v>9</v>
      </c>
      <c r="I8" s="61">
        <v>375</v>
      </c>
      <c r="J8" s="61"/>
      <c r="K8" s="80"/>
      <c r="L8" s="80"/>
      <c r="M8" s="80"/>
      <c r="N8" s="80"/>
      <c r="O8" s="80"/>
      <c r="P8" s="80"/>
      <c r="Q8" s="80"/>
      <c r="R8" s="80"/>
      <c r="S8" s="80"/>
      <c r="T8" s="80"/>
      <c r="U8" s="119">
        <f t="shared" si="0"/>
        <v>0</v>
      </c>
      <c r="V8" s="80">
        <f t="shared" si="1"/>
        <v>0</v>
      </c>
      <c r="W8" s="61"/>
      <c r="X8" s="81"/>
      <c r="Y8" s="82"/>
      <c r="Z8" s="82"/>
      <c r="AA8" s="82"/>
    </row>
    <row r="9" spans="1:27" s="74" customFormat="1" ht="31.5" x14ac:dyDescent="0.2">
      <c r="A9" s="411"/>
      <c r="B9" s="314"/>
      <c r="C9" s="314"/>
      <c r="D9" s="345"/>
      <c r="E9" s="62" t="s">
        <v>161</v>
      </c>
      <c r="F9" s="149" t="s">
        <v>80</v>
      </c>
      <c r="G9" s="150" t="s">
        <v>11</v>
      </c>
      <c r="H9" s="151" t="s">
        <v>8</v>
      </c>
      <c r="I9" s="63"/>
      <c r="J9" s="63"/>
      <c r="K9" s="83"/>
      <c r="L9" s="83">
        <v>325</v>
      </c>
      <c r="M9" s="83"/>
      <c r="N9" s="83"/>
      <c r="O9" s="83"/>
      <c r="P9" s="83"/>
      <c r="Q9" s="83"/>
      <c r="R9" s="83"/>
      <c r="S9" s="83"/>
      <c r="T9" s="83"/>
      <c r="U9" s="170">
        <f t="shared" si="0"/>
        <v>325</v>
      </c>
      <c r="V9" s="169">
        <f t="shared" si="1"/>
        <v>0</v>
      </c>
      <c r="W9" s="63"/>
      <c r="X9" s="84"/>
      <c r="Y9" s="82"/>
      <c r="Z9" s="82"/>
      <c r="AA9" s="82"/>
    </row>
    <row r="10" spans="1:27" s="74" customFormat="1" ht="31.5" x14ac:dyDescent="0.2">
      <c r="A10" s="411"/>
      <c r="B10" s="314"/>
      <c r="C10" s="314"/>
      <c r="D10" s="345"/>
      <c r="E10" s="62" t="s">
        <v>161</v>
      </c>
      <c r="F10" s="149" t="s">
        <v>80</v>
      </c>
      <c r="G10" s="150" t="s">
        <v>11</v>
      </c>
      <c r="H10" s="151" t="s">
        <v>7</v>
      </c>
      <c r="I10" s="63"/>
      <c r="J10" s="63"/>
      <c r="K10" s="83"/>
      <c r="L10" s="83"/>
      <c r="M10" s="83">
        <v>3350</v>
      </c>
      <c r="N10" s="83"/>
      <c r="O10" s="83"/>
      <c r="P10" s="83"/>
      <c r="Q10" s="83"/>
      <c r="R10" s="83"/>
      <c r="S10" s="83"/>
      <c r="T10" s="83"/>
      <c r="U10" s="103">
        <f t="shared" si="0"/>
        <v>3350</v>
      </c>
      <c r="V10" s="83">
        <f t="shared" si="1"/>
        <v>0</v>
      </c>
      <c r="W10" s="63"/>
      <c r="X10" s="84"/>
      <c r="Y10" s="82"/>
      <c r="Z10" s="82"/>
      <c r="AA10" s="82"/>
    </row>
    <row r="11" spans="1:27" s="74" customFormat="1" ht="15.75" x14ac:dyDescent="0.2">
      <c r="A11" s="412"/>
      <c r="B11" s="336"/>
      <c r="C11" s="336"/>
      <c r="D11" s="346"/>
      <c r="E11" s="69"/>
      <c r="F11" s="154"/>
      <c r="G11" s="155"/>
      <c r="H11" s="156"/>
      <c r="I11" s="70"/>
      <c r="J11" s="70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168">
        <f t="shared" si="0"/>
        <v>0</v>
      </c>
      <c r="V11" s="85">
        <f t="shared" si="1"/>
        <v>0</v>
      </c>
      <c r="W11" s="70"/>
      <c r="X11" s="86"/>
      <c r="Y11" s="82"/>
      <c r="Z11" s="82"/>
      <c r="AA11" s="82"/>
    </row>
  </sheetData>
  <mergeCells count="12">
    <mergeCell ref="A8:A11"/>
    <mergeCell ref="B8:B11"/>
    <mergeCell ref="C8:C11"/>
    <mergeCell ref="D8:D11"/>
    <mergeCell ref="A1:A4"/>
    <mergeCell ref="B1:B4"/>
    <mergeCell ref="C1:C4"/>
    <mergeCell ref="D1:D4"/>
    <mergeCell ref="A5:A7"/>
    <mergeCell ref="B5:B7"/>
    <mergeCell ref="C5:C7"/>
    <mergeCell ref="D5:D7"/>
  </mergeCells>
  <dataValidations count="4">
    <dataValidation type="list" allowBlank="1" showInputMessage="1" showErrorMessage="1" sqref="G1:G11" xr:uid="{00000000-0002-0000-0200-000000000000}">
      <formula1>FederalProgram</formula1>
    </dataValidation>
    <dataValidation type="list" allowBlank="1" showInputMessage="1" showErrorMessage="1" sqref="F1:F11" xr:uid="{00000000-0002-0000-0200-000001000000}">
      <formula1>INDIRECT(SUBSTITUTE($E1," ",""))</formula1>
    </dataValidation>
    <dataValidation type="list" allowBlank="1" showInputMessage="1" showErrorMessage="1" sqref="H1:H11" xr:uid="{00000000-0002-0000-0200-000002000000}">
      <formula1>PhaseShort</formula1>
    </dataValidation>
    <dataValidation type="list" allowBlank="1" showInputMessage="1" showErrorMessage="1" sqref="E1:E11" xr:uid="{00000000-0002-0000-0200-000003000000}">
      <formula1>Category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14"/>
  <sheetViews>
    <sheetView showGridLines="0" showZeros="0" zoomScale="80" zoomScaleNormal="80" zoomScalePageLayoutView="60" workbookViewId="0">
      <pane ySplit="4" topLeftCell="A5" activePane="bottomLeft" state="frozen"/>
      <selection activeCell="A6" sqref="A6:A9"/>
      <selection pane="bottomLeft" activeCell="A6" sqref="A6:XFD9"/>
    </sheetView>
  </sheetViews>
  <sheetFormatPr defaultColWidth="10.7109375" defaultRowHeight="15" x14ac:dyDescent="0.2"/>
  <cols>
    <col min="1" max="1" width="83.7109375" style="8" bestFit="1" customWidth="1"/>
    <col min="2" max="2" width="26.5703125" style="10" customWidth="1"/>
    <col min="3" max="3" width="16.5703125" style="10" customWidth="1"/>
    <col min="4" max="4" width="16.140625" style="10" customWidth="1"/>
    <col min="5" max="7" width="14.5703125" style="10" customWidth="1"/>
    <col min="8" max="8" width="94" style="10" customWidth="1"/>
    <col min="9" max="9" width="20.7109375" style="10" customWidth="1"/>
    <col min="10" max="16384" width="10.7109375" style="10"/>
  </cols>
  <sheetData>
    <row r="1" spans="1:11" ht="33" customHeight="1" x14ac:dyDescent="0.35">
      <c r="A1" s="418" t="s">
        <v>209</v>
      </c>
      <c r="B1" s="418"/>
      <c r="C1" s="418"/>
      <c r="D1" s="418"/>
      <c r="E1" s="418"/>
      <c r="F1" s="418"/>
      <c r="G1" s="418"/>
      <c r="H1" s="418"/>
      <c r="I1" s="9"/>
      <c r="J1" s="9"/>
      <c r="K1" s="9"/>
    </row>
    <row r="2" spans="1:11" ht="32.25" customHeight="1" x14ac:dyDescent="0.2">
      <c r="A2" s="419" t="s">
        <v>202</v>
      </c>
      <c r="B2" s="419"/>
      <c r="C2" s="419"/>
      <c r="D2" s="419"/>
      <c r="E2" s="419"/>
      <c r="F2" s="419"/>
      <c r="G2" s="419"/>
      <c r="H2" s="419"/>
    </row>
    <row r="3" spans="1:11" s="74" customFormat="1" ht="15.75" x14ac:dyDescent="0.2">
      <c r="A3" s="52" t="s">
        <v>19</v>
      </c>
      <c r="B3" s="75"/>
      <c r="C3" s="75"/>
      <c r="D3" s="75"/>
      <c r="E3" s="75"/>
      <c r="F3" s="75"/>
      <c r="G3" s="75"/>
      <c r="H3" s="142">
        <f ca="1">TODAY()</f>
        <v>45548</v>
      </c>
    </row>
    <row r="4" spans="1:11" s="74" customFormat="1" ht="50.25" customHeight="1" x14ac:dyDescent="0.2">
      <c r="A4" s="58" t="s">
        <v>29</v>
      </c>
      <c r="B4" s="58" t="s">
        <v>20</v>
      </c>
      <c r="C4" s="76" t="s">
        <v>157</v>
      </c>
      <c r="D4" s="77" t="s">
        <v>18</v>
      </c>
      <c r="E4" s="77" t="s">
        <v>204</v>
      </c>
      <c r="F4" s="58" t="s">
        <v>36</v>
      </c>
      <c r="G4" s="58" t="s">
        <v>205</v>
      </c>
      <c r="H4" s="59" t="s">
        <v>190</v>
      </c>
    </row>
    <row r="5" spans="1:11" s="74" customFormat="1" ht="27" customHeight="1" x14ac:dyDescent="0.2">
      <c r="A5" s="420" t="s">
        <v>208</v>
      </c>
      <c r="B5" s="421"/>
      <c r="C5" s="421"/>
      <c r="D5" s="421"/>
      <c r="E5" s="421"/>
      <c r="F5" s="421"/>
      <c r="G5" s="421"/>
      <c r="H5" s="422"/>
      <c r="I5" s="82"/>
      <c r="J5" s="82"/>
      <c r="K5" s="82"/>
    </row>
    <row r="6" spans="1:11" s="74" customFormat="1" ht="15.75" x14ac:dyDescent="0.2">
      <c r="A6" s="143"/>
      <c r="B6" s="138"/>
      <c r="C6" s="139"/>
      <c r="D6" s="140"/>
      <c r="E6" s="140"/>
      <c r="F6" s="72"/>
      <c r="G6" s="141"/>
      <c r="H6" s="87"/>
      <c r="I6" s="82"/>
      <c r="J6" s="82"/>
      <c r="K6" s="82"/>
    </row>
    <row r="7" spans="1:11" s="74" customFormat="1" ht="15.75" x14ac:dyDescent="0.2">
      <c r="A7" s="143"/>
      <c r="B7" s="138"/>
      <c r="C7" s="139"/>
      <c r="D7" s="140"/>
      <c r="E7" s="140"/>
      <c r="F7" s="72"/>
      <c r="G7" s="141"/>
      <c r="H7" s="87"/>
      <c r="I7" s="82"/>
      <c r="J7" s="82"/>
      <c r="K7" s="82"/>
    </row>
    <row r="8" spans="1:11" s="74" customFormat="1" ht="15.75" x14ac:dyDescent="0.2">
      <c r="A8" s="143"/>
      <c r="B8" s="138"/>
      <c r="C8" s="139"/>
      <c r="D8" s="140"/>
      <c r="E8" s="140"/>
      <c r="F8" s="72"/>
      <c r="G8" s="141"/>
      <c r="H8" s="87"/>
      <c r="I8" s="82"/>
      <c r="J8" s="82"/>
      <c r="K8" s="82"/>
    </row>
    <row r="9" spans="1:11" s="74" customFormat="1" ht="15.75" x14ac:dyDescent="0.2">
      <c r="A9" s="143"/>
      <c r="B9" s="138"/>
      <c r="C9" s="139"/>
      <c r="D9" s="140"/>
      <c r="E9" s="140"/>
      <c r="F9" s="72"/>
      <c r="G9" s="141"/>
      <c r="H9" s="87"/>
      <c r="I9" s="82"/>
      <c r="J9" s="82"/>
      <c r="K9" s="82"/>
    </row>
    <row r="10" spans="1:11" s="74" customFormat="1" ht="15.75" x14ac:dyDescent="0.2">
      <c r="A10" s="143"/>
      <c r="B10" s="138"/>
      <c r="C10" s="139"/>
      <c r="D10" s="140"/>
      <c r="E10" s="140"/>
      <c r="F10" s="72"/>
      <c r="G10" s="141"/>
      <c r="H10" s="87"/>
      <c r="I10" s="82"/>
      <c r="J10" s="82"/>
      <c r="K10" s="82"/>
    </row>
    <row r="11" spans="1:11" s="74" customFormat="1" ht="15.75" x14ac:dyDescent="0.2">
      <c r="A11" s="143"/>
      <c r="B11" s="138"/>
      <c r="C11" s="139"/>
      <c r="D11" s="140"/>
      <c r="E11" s="140"/>
      <c r="F11" s="72"/>
      <c r="G11" s="141"/>
      <c r="H11" s="87"/>
      <c r="I11" s="82"/>
      <c r="J11" s="82"/>
      <c r="K11" s="82"/>
    </row>
    <row r="12" spans="1:11" s="74" customFormat="1" ht="15.75" x14ac:dyDescent="0.2">
      <c r="A12" s="143"/>
      <c r="B12" s="138"/>
      <c r="C12" s="139"/>
      <c r="D12" s="140"/>
      <c r="E12" s="140"/>
      <c r="F12" s="72"/>
      <c r="G12" s="141"/>
      <c r="H12" s="87"/>
      <c r="I12" s="82"/>
      <c r="J12" s="82"/>
      <c r="K12" s="82"/>
    </row>
    <row r="13" spans="1:11" s="74" customFormat="1" ht="15.75" x14ac:dyDescent="0.2">
      <c r="A13" s="143"/>
      <c r="B13" s="138"/>
      <c r="C13" s="139"/>
      <c r="D13" s="140"/>
      <c r="E13" s="140"/>
      <c r="F13" s="72"/>
      <c r="G13" s="141"/>
      <c r="H13" s="87"/>
      <c r="I13" s="82"/>
      <c r="J13" s="82"/>
      <c r="K13" s="82"/>
    </row>
    <row r="14" spans="1:11" s="74" customFormat="1" ht="15.75" x14ac:dyDescent="0.2">
      <c r="A14" s="143"/>
      <c r="B14" s="138"/>
      <c r="C14" s="139"/>
      <c r="D14" s="140"/>
      <c r="E14" s="140"/>
      <c r="F14" s="72"/>
      <c r="G14" s="141"/>
      <c r="H14" s="87"/>
      <c r="I14" s="82"/>
      <c r="J14" s="82"/>
      <c r="K14" s="82"/>
    </row>
    <row r="15" spans="1:11" s="74" customFormat="1" ht="15.75" x14ac:dyDescent="0.2">
      <c r="A15" s="143"/>
      <c r="B15" s="138"/>
      <c r="C15" s="139"/>
      <c r="D15" s="140"/>
      <c r="E15" s="140"/>
      <c r="F15" s="72"/>
      <c r="G15" s="141"/>
      <c r="H15" s="87"/>
      <c r="I15" s="82"/>
      <c r="J15" s="82"/>
      <c r="K15" s="82"/>
    </row>
    <row r="16" spans="1:11" s="74" customFormat="1" ht="15.75" x14ac:dyDescent="0.2">
      <c r="A16" s="143"/>
      <c r="B16" s="138"/>
      <c r="C16" s="139"/>
      <c r="D16" s="140"/>
      <c r="E16" s="140"/>
      <c r="F16" s="72"/>
      <c r="G16" s="141"/>
      <c r="H16" s="87"/>
      <c r="I16" s="82"/>
      <c r="J16" s="82"/>
      <c r="K16" s="82"/>
    </row>
    <row r="17" spans="1:11" s="74" customFormat="1" ht="15.75" x14ac:dyDescent="0.2">
      <c r="A17" s="143"/>
      <c r="B17" s="138"/>
      <c r="C17" s="139"/>
      <c r="D17" s="140"/>
      <c r="E17" s="140"/>
      <c r="F17" s="72"/>
      <c r="G17" s="141"/>
      <c r="H17" s="87"/>
      <c r="I17" s="82"/>
      <c r="J17" s="82"/>
      <c r="K17" s="82"/>
    </row>
    <row r="18" spans="1:11" s="74" customFormat="1" ht="15.75" x14ac:dyDescent="0.2">
      <c r="A18" s="143"/>
      <c r="B18" s="138"/>
      <c r="C18" s="139"/>
      <c r="D18" s="140"/>
      <c r="E18" s="140"/>
      <c r="F18" s="72"/>
      <c r="G18" s="141"/>
      <c r="H18" s="87"/>
      <c r="I18" s="82"/>
      <c r="J18" s="82"/>
      <c r="K18" s="82"/>
    </row>
    <row r="19" spans="1:11" s="74" customFormat="1" ht="15.75" x14ac:dyDescent="0.2">
      <c r="A19" s="143"/>
      <c r="B19" s="138"/>
      <c r="C19" s="139"/>
      <c r="D19" s="140"/>
      <c r="E19" s="140"/>
      <c r="F19" s="72"/>
      <c r="G19" s="141"/>
      <c r="H19" s="87"/>
      <c r="I19" s="82"/>
      <c r="J19" s="82"/>
      <c r="K19" s="82"/>
    </row>
    <row r="20" spans="1:11" s="74" customFormat="1" ht="15.75" x14ac:dyDescent="0.2">
      <c r="A20" s="143"/>
      <c r="B20" s="138"/>
      <c r="C20" s="139"/>
      <c r="D20" s="140"/>
      <c r="E20" s="140"/>
      <c r="F20" s="72"/>
      <c r="G20" s="141"/>
      <c r="H20" s="87"/>
      <c r="I20" s="82"/>
      <c r="J20" s="82"/>
      <c r="K20" s="82"/>
    </row>
    <row r="21" spans="1:11" s="74" customFormat="1" ht="15.75" x14ac:dyDescent="0.2">
      <c r="A21" s="143"/>
      <c r="B21" s="138"/>
      <c r="C21" s="139"/>
      <c r="D21" s="140"/>
      <c r="E21" s="140"/>
      <c r="F21" s="72"/>
      <c r="G21" s="141"/>
      <c r="H21" s="87"/>
      <c r="I21" s="82"/>
      <c r="J21" s="82"/>
      <c r="K21" s="82"/>
    </row>
    <row r="22" spans="1:11" s="74" customFormat="1" ht="15.75" x14ac:dyDescent="0.2">
      <c r="A22" s="143"/>
      <c r="B22" s="138"/>
      <c r="C22" s="139"/>
      <c r="D22" s="140"/>
      <c r="E22" s="140"/>
      <c r="F22" s="72"/>
      <c r="G22" s="141"/>
      <c r="H22" s="87"/>
      <c r="I22" s="82"/>
      <c r="J22" s="82"/>
      <c r="K22" s="82"/>
    </row>
    <row r="23" spans="1:11" s="74" customFormat="1" ht="15.75" x14ac:dyDescent="0.2">
      <c r="A23" s="143"/>
      <c r="B23" s="138"/>
      <c r="C23" s="139"/>
      <c r="D23" s="140"/>
      <c r="E23" s="140"/>
      <c r="F23" s="72"/>
      <c r="G23" s="141"/>
      <c r="H23" s="87"/>
      <c r="I23" s="82"/>
      <c r="J23" s="82"/>
      <c r="K23" s="82"/>
    </row>
    <row r="24" spans="1:11" s="74" customFormat="1" ht="15.75" x14ac:dyDescent="0.2">
      <c r="A24" s="143"/>
      <c r="B24" s="138"/>
      <c r="C24" s="139"/>
      <c r="D24" s="140"/>
      <c r="E24" s="140"/>
      <c r="F24" s="72"/>
      <c r="G24" s="141"/>
      <c r="H24" s="87"/>
      <c r="I24" s="82"/>
      <c r="J24" s="82"/>
      <c r="K24" s="82"/>
    </row>
    <row r="25" spans="1:11" s="74" customFormat="1" ht="15.75" x14ac:dyDescent="0.2">
      <c r="A25" s="143"/>
      <c r="B25" s="138"/>
      <c r="C25" s="139"/>
      <c r="D25" s="140"/>
      <c r="E25" s="140"/>
      <c r="F25" s="72"/>
      <c r="G25" s="141"/>
      <c r="H25" s="87"/>
      <c r="I25" s="82"/>
      <c r="J25" s="82"/>
      <c r="K25" s="82"/>
    </row>
    <row r="26" spans="1:11" s="74" customFormat="1" ht="15.75" x14ac:dyDescent="0.2">
      <c r="A26" s="143"/>
      <c r="B26" s="138"/>
      <c r="C26" s="139"/>
      <c r="D26" s="140"/>
      <c r="E26" s="140"/>
      <c r="F26" s="72"/>
      <c r="G26" s="141"/>
      <c r="H26" s="87"/>
      <c r="I26" s="82"/>
      <c r="J26" s="82"/>
      <c r="K26" s="82"/>
    </row>
    <row r="27" spans="1:11" s="74" customFormat="1" ht="15.75" x14ac:dyDescent="0.2">
      <c r="A27" s="143"/>
      <c r="B27" s="138"/>
      <c r="C27" s="139"/>
      <c r="D27" s="140"/>
      <c r="E27" s="140"/>
      <c r="F27" s="72"/>
      <c r="G27" s="141"/>
      <c r="H27" s="87"/>
      <c r="I27" s="82"/>
      <c r="J27" s="82"/>
      <c r="K27" s="82"/>
    </row>
    <row r="28" spans="1:11" s="74" customFormat="1" ht="15.75" x14ac:dyDescent="0.2">
      <c r="A28" s="143"/>
      <c r="B28" s="138"/>
      <c r="C28" s="139"/>
      <c r="D28" s="140"/>
      <c r="E28" s="140"/>
      <c r="F28" s="72"/>
      <c r="G28" s="141"/>
      <c r="H28" s="87"/>
      <c r="I28" s="82"/>
      <c r="J28" s="82"/>
      <c r="K28" s="82"/>
    </row>
    <row r="29" spans="1:11" s="74" customFormat="1" ht="15.75" x14ac:dyDescent="0.2">
      <c r="A29" s="143"/>
      <c r="B29" s="138"/>
      <c r="C29" s="139"/>
      <c r="D29" s="140"/>
      <c r="E29" s="140"/>
      <c r="F29" s="72"/>
      <c r="G29" s="141"/>
      <c r="H29" s="87"/>
      <c r="I29" s="82"/>
      <c r="J29" s="82"/>
      <c r="K29" s="82"/>
    </row>
    <row r="30" spans="1:11" s="74" customFormat="1" ht="15.75" x14ac:dyDescent="0.2">
      <c r="A30" s="143"/>
      <c r="B30" s="138"/>
      <c r="C30" s="139"/>
      <c r="D30" s="140"/>
      <c r="E30" s="140"/>
      <c r="F30" s="72"/>
      <c r="G30" s="141"/>
      <c r="H30" s="87"/>
      <c r="I30" s="82"/>
      <c r="J30" s="82"/>
      <c r="K30" s="82"/>
    </row>
    <row r="31" spans="1:11" s="74" customFormat="1" ht="15.75" x14ac:dyDescent="0.2">
      <c r="A31" s="143"/>
      <c r="B31" s="138"/>
      <c r="C31" s="139"/>
      <c r="D31" s="140"/>
      <c r="E31" s="140"/>
      <c r="F31" s="72"/>
      <c r="G31" s="141"/>
      <c r="H31" s="87"/>
      <c r="I31" s="82"/>
      <c r="J31" s="82"/>
      <c r="K31" s="82"/>
    </row>
    <row r="32" spans="1:11" s="74" customFormat="1" ht="15.75" x14ac:dyDescent="0.2">
      <c r="A32" s="143"/>
      <c r="B32" s="138"/>
      <c r="C32" s="139"/>
      <c r="D32" s="140"/>
      <c r="E32" s="140"/>
      <c r="F32" s="72"/>
      <c r="G32" s="141"/>
      <c r="H32" s="87"/>
      <c r="I32" s="82"/>
      <c r="J32" s="82"/>
      <c r="K32" s="82"/>
    </row>
    <row r="33" spans="1:11" s="74" customFormat="1" ht="15.75" x14ac:dyDescent="0.2">
      <c r="A33" s="143"/>
      <c r="B33" s="138"/>
      <c r="C33" s="139"/>
      <c r="D33" s="140"/>
      <c r="E33" s="140"/>
      <c r="F33" s="72"/>
      <c r="G33" s="141"/>
      <c r="H33" s="87"/>
      <c r="I33" s="82"/>
      <c r="J33" s="82"/>
      <c r="K33" s="82"/>
    </row>
    <row r="34" spans="1:11" s="74" customFormat="1" ht="15.75" x14ac:dyDescent="0.2">
      <c r="A34" s="143"/>
      <c r="B34" s="138"/>
      <c r="C34" s="139"/>
      <c r="D34" s="140"/>
      <c r="E34" s="140"/>
      <c r="F34" s="72"/>
      <c r="G34" s="141"/>
      <c r="H34" s="87"/>
      <c r="I34" s="82"/>
      <c r="J34" s="82"/>
      <c r="K34" s="82"/>
    </row>
    <row r="35" spans="1:11" s="74" customFormat="1" ht="15.75" x14ac:dyDescent="0.2">
      <c r="A35" s="143"/>
      <c r="B35" s="138"/>
      <c r="C35" s="139"/>
      <c r="D35" s="140"/>
      <c r="E35" s="140"/>
      <c r="F35" s="72"/>
      <c r="G35" s="141"/>
      <c r="H35" s="87"/>
      <c r="I35" s="82"/>
      <c r="J35" s="82"/>
      <c r="K35" s="82"/>
    </row>
    <row r="36" spans="1:11" s="74" customFormat="1" ht="15.75" x14ac:dyDescent="0.2">
      <c r="A36" s="143"/>
      <c r="B36" s="138"/>
      <c r="C36" s="139"/>
      <c r="D36" s="140"/>
      <c r="E36" s="140"/>
      <c r="F36" s="72"/>
      <c r="G36" s="141"/>
      <c r="H36" s="87"/>
      <c r="I36" s="82"/>
      <c r="J36" s="82"/>
      <c r="K36" s="82"/>
    </row>
    <row r="37" spans="1:11" s="74" customFormat="1" ht="15.75" x14ac:dyDescent="0.2">
      <c r="A37" s="143"/>
      <c r="B37" s="138"/>
      <c r="C37" s="139"/>
      <c r="D37" s="140"/>
      <c r="E37" s="140"/>
      <c r="F37" s="72"/>
      <c r="G37" s="141"/>
      <c r="H37" s="87"/>
      <c r="I37" s="82"/>
      <c r="J37" s="82"/>
      <c r="K37" s="82"/>
    </row>
    <row r="38" spans="1:11" s="74" customFormat="1" ht="15.75" x14ac:dyDescent="0.2">
      <c r="A38" s="143"/>
      <c r="B38" s="138"/>
      <c r="C38" s="139"/>
      <c r="D38" s="140"/>
      <c r="E38" s="140"/>
      <c r="F38" s="72"/>
      <c r="G38" s="141"/>
      <c r="H38" s="87"/>
      <c r="I38" s="82"/>
      <c r="J38" s="82"/>
      <c r="K38" s="82"/>
    </row>
    <row r="39" spans="1:11" s="74" customFormat="1" ht="15.75" x14ac:dyDescent="0.2">
      <c r="A39" s="143"/>
      <c r="B39" s="138"/>
      <c r="C39" s="139"/>
      <c r="D39" s="140"/>
      <c r="E39" s="140"/>
      <c r="F39" s="72"/>
      <c r="G39" s="141"/>
      <c r="H39" s="87"/>
      <c r="I39" s="82"/>
      <c r="J39" s="82"/>
      <c r="K39" s="82"/>
    </row>
    <row r="40" spans="1:11" s="74" customFormat="1" ht="15.75" x14ac:dyDescent="0.2">
      <c r="A40" s="143"/>
      <c r="B40" s="138"/>
      <c r="C40" s="139"/>
      <c r="D40" s="140"/>
      <c r="E40" s="140"/>
      <c r="F40" s="72"/>
      <c r="G40" s="141"/>
      <c r="H40" s="87"/>
      <c r="I40" s="82"/>
      <c r="J40" s="82"/>
      <c r="K40" s="82"/>
    </row>
    <row r="41" spans="1:11" s="74" customFormat="1" ht="15.75" x14ac:dyDescent="0.2">
      <c r="A41" s="143"/>
      <c r="B41" s="138"/>
      <c r="C41" s="139"/>
      <c r="D41" s="140"/>
      <c r="E41" s="140"/>
      <c r="F41" s="72"/>
      <c r="G41" s="141"/>
      <c r="H41" s="87"/>
      <c r="I41" s="82"/>
      <c r="J41" s="82"/>
      <c r="K41" s="82"/>
    </row>
    <row r="42" spans="1:11" s="74" customFormat="1" ht="15.75" x14ac:dyDescent="0.2">
      <c r="A42" s="143"/>
      <c r="B42" s="138"/>
      <c r="C42" s="139"/>
      <c r="D42" s="140"/>
      <c r="E42" s="140"/>
      <c r="F42" s="72"/>
      <c r="G42" s="141"/>
      <c r="H42" s="87"/>
      <c r="I42" s="82"/>
      <c r="J42" s="82"/>
      <c r="K42" s="82"/>
    </row>
    <row r="43" spans="1:11" s="74" customFormat="1" ht="15.75" x14ac:dyDescent="0.2">
      <c r="A43" s="143"/>
      <c r="B43" s="138"/>
      <c r="C43" s="139"/>
      <c r="D43" s="140"/>
      <c r="E43" s="140"/>
      <c r="F43" s="72"/>
      <c r="G43" s="141"/>
      <c r="H43" s="87"/>
      <c r="I43" s="82"/>
      <c r="J43" s="82"/>
      <c r="K43" s="82"/>
    </row>
    <row r="44" spans="1:11" s="74" customFormat="1" ht="15.75" x14ac:dyDescent="0.2">
      <c r="A44" s="143"/>
      <c r="B44" s="138"/>
      <c r="C44" s="139"/>
      <c r="D44" s="140"/>
      <c r="E44" s="140"/>
      <c r="F44" s="72"/>
      <c r="G44" s="141"/>
      <c r="H44" s="87"/>
      <c r="I44" s="82"/>
      <c r="J44" s="82"/>
      <c r="K44" s="82"/>
    </row>
    <row r="45" spans="1:11" s="74" customFormat="1" ht="15.75" x14ac:dyDescent="0.2">
      <c r="A45" s="143"/>
      <c r="B45" s="138"/>
      <c r="C45" s="139"/>
      <c r="D45" s="140"/>
      <c r="E45" s="140"/>
      <c r="F45" s="72"/>
      <c r="G45" s="141"/>
      <c r="H45" s="87"/>
      <c r="I45" s="82"/>
      <c r="J45" s="82"/>
      <c r="K45" s="82"/>
    </row>
    <row r="46" spans="1:11" s="74" customFormat="1" ht="15.75" x14ac:dyDescent="0.2">
      <c r="A46" s="143"/>
      <c r="B46" s="138"/>
      <c r="C46" s="139"/>
      <c r="D46" s="140"/>
      <c r="E46" s="140"/>
      <c r="F46" s="72"/>
      <c r="G46" s="141"/>
      <c r="H46" s="87"/>
      <c r="I46" s="82"/>
      <c r="J46" s="82"/>
      <c r="K46" s="82"/>
    </row>
    <row r="47" spans="1:11" s="74" customFormat="1" ht="15.75" x14ac:dyDescent="0.2">
      <c r="A47" s="68"/>
      <c r="B47" s="138"/>
      <c r="C47" s="139"/>
      <c r="D47" s="140"/>
      <c r="E47" s="140"/>
      <c r="F47" s="72"/>
      <c r="G47" s="141"/>
      <c r="H47" s="87"/>
      <c r="I47" s="82"/>
      <c r="J47" s="82"/>
      <c r="K47" s="82"/>
    </row>
    <row r="48" spans="1:11" s="74" customFormat="1" ht="16.5" thickBot="1" x14ac:dyDescent="0.25">
      <c r="A48" s="137"/>
      <c r="B48" s="113"/>
      <c r="C48" s="114"/>
      <c r="D48" s="115"/>
      <c r="E48" s="115"/>
      <c r="F48" s="116"/>
      <c r="G48" s="117"/>
      <c r="H48" s="118"/>
      <c r="I48" s="82"/>
      <c r="J48" s="82"/>
      <c r="K48" s="82"/>
    </row>
    <row r="49" spans="1:11" ht="15.75" thickTop="1" x14ac:dyDescent="0.2"/>
    <row r="50" spans="1:11" ht="15.75" x14ac:dyDescent="0.2">
      <c r="A50" s="109" t="s">
        <v>6</v>
      </c>
    </row>
    <row r="51" spans="1:11" ht="15.75" x14ac:dyDescent="0.2">
      <c r="A51" s="109" t="s">
        <v>4</v>
      </c>
    </row>
    <row r="52" spans="1:11" ht="15.75" x14ac:dyDescent="0.2">
      <c r="A52" s="109" t="s">
        <v>2</v>
      </c>
    </row>
    <row r="53" spans="1:11" ht="15.75" x14ac:dyDescent="0.2">
      <c r="A53" s="109" t="s">
        <v>200</v>
      </c>
    </row>
    <row r="54" spans="1:11" ht="15.75" x14ac:dyDescent="0.2">
      <c r="A54" s="110"/>
    </row>
    <row r="55" spans="1:11" ht="15.75" x14ac:dyDescent="0.2">
      <c r="A55" s="109"/>
    </row>
    <row r="56" spans="1:11" ht="15.75" x14ac:dyDescent="0.2">
      <c r="A56" s="109"/>
    </row>
    <row r="57" spans="1:11" s="13" customForma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s="13" customForma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s="13" customForma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s="13" customForma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74" spans="1:11" s="11" customFormat="1" x14ac:dyDescent="0.2">
      <c r="A74" s="8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s="11" customFormat="1" x14ac:dyDescent="0.2">
      <c r="A75" s="8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s="11" customFormat="1" x14ac:dyDescent="0.2">
      <c r="A76" s="8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s="11" customFormat="1" x14ac:dyDescent="0.2">
      <c r="A77" s="8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s="11" customFormat="1" x14ac:dyDescent="0.2">
      <c r="A78" s="8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s="11" customFormat="1" x14ac:dyDescent="0.2">
      <c r="A79" s="8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s="11" customFormat="1" x14ac:dyDescent="0.2">
      <c r="A80" s="8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s="11" customFormat="1" x14ac:dyDescent="0.2">
      <c r="A81" s="8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s="11" customFormat="1" x14ac:dyDescent="0.2">
      <c r="A82" s="8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s="11" customFormat="1" x14ac:dyDescent="0.2">
      <c r="A83" s="8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s="11" customFormat="1" x14ac:dyDescent="0.2">
      <c r="A84" s="8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s="11" customFormat="1" x14ac:dyDescent="0.2">
      <c r="A85" s="8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s="11" customFormat="1" x14ac:dyDescent="0.2">
      <c r="A86" s="8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s="11" customFormat="1" x14ac:dyDescent="0.2">
      <c r="A87" s="8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s="11" customFormat="1" x14ac:dyDescent="0.2">
      <c r="A88" s="8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s="11" customFormat="1" x14ac:dyDescent="0.2">
      <c r="A89" s="8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114" spans="1:11" s="11" customFormat="1" x14ac:dyDescent="0.2">
      <c r="A114" s="8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</sheetData>
  <mergeCells count="3">
    <mergeCell ref="A1:H1"/>
    <mergeCell ref="A2:H2"/>
    <mergeCell ref="A5:H5"/>
  </mergeCells>
  <phoneticPr fontId="34" type="noConversion"/>
  <dataValidations count="4">
    <dataValidation type="list" allowBlank="1" showInputMessage="1" showErrorMessage="1" sqref="C6:C48" xr:uid="{00000000-0002-0000-0300-000000000000}">
      <formula1>INDIRECT(SUBSTITUTE($B6," ",""))</formula1>
    </dataValidation>
    <dataValidation type="list" allowBlank="1" showInputMessage="1" showErrorMessage="1" sqref="F6:F48" xr:uid="{00000000-0002-0000-0300-000001000000}">
      <formula1>PhaseShort</formula1>
    </dataValidation>
    <dataValidation type="list" allowBlank="1" showInputMessage="1" showErrorMessage="1" sqref="B6:B48" xr:uid="{00000000-0002-0000-0300-000002000000}">
      <formula1>Category</formula1>
    </dataValidation>
    <dataValidation type="list" allowBlank="1" showInputMessage="1" showErrorMessage="1" sqref="D6:D48" xr:uid="{00000000-0002-0000-0300-000003000000}">
      <formula1>FederalProgram</formula1>
    </dataValidation>
  </dataValidations>
  <printOptions horizontalCentered="1"/>
  <pageMargins left="0.25" right="0.25" top="0.75" bottom="0.75" header="0.3" footer="0.3"/>
  <pageSetup paperSize="3" scale="48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O173"/>
  <sheetViews>
    <sheetView workbookViewId="0">
      <selection activeCell="D16" sqref="D16"/>
    </sheetView>
  </sheetViews>
  <sheetFormatPr defaultRowHeight="12.75" x14ac:dyDescent="0.2"/>
  <cols>
    <col min="1" max="1" width="22.28515625" customWidth="1"/>
    <col min="2" max="2" width="37.28515625" customWidth="1"/>
    <col min="3" max="3" width="16" customWidth="1"/>
    <col min="4" max="4" width="39.42578125" customWidth="1"/>
    <col min="5" max="5" width="18.42578125" customWidth="1"/>
    <col min="6" max="6" width="7.5703125" customWidth="1"/>
    <col min="7" max="7" width="37.28515625" customWidth="1"/>
    <col min="8" max="8" width="26.7109375" customWidth="1"/>
    <col min="9" max="9" width="16.140625" customWidth="1"/>
    <col min="10" max="10" width="9.5703125" customWidth="1"/>
    <col min="13" max="13" width="23.7109375" customWidth="1"/>
    <col min="14" max="14" width="16.42578125" customWidth="1"/>
  </cols>
  <sheetData>
    <row r="2" spans="1:5" x14ac:dyDescent="0.2">
      <c r="A2" s="18" t="s">
        <v>51</v>
      </c>
      <c r="B2" s="18" t="s">
        <v>52</v>
      </c>
      <c r="C2" s="18" t="s">
        <v>53</v>
      </c>
      <c r="D2" s="18" t="s">
        <v>158</v>
      </c>
      <c r="E2" s="20" t="s">
        <v>159</v>
      </c>
    </row>
    <row r="3" spans="1:5" x14ac:dyDescent="0.2">
      <c r="A3" s="18" t="s">
        <v>54</v>
      </c>
      <c r="B3" s="18" t="s">
        <v>56</v>
      </c>
      <c r="C3" s="18" t="s">
        <v>11</v>
      </c>
      <c r="D3" s="18" t="s">
        <v>142</v>
      </c>
      <c r="E3" s="18" t="s">
        <v>45</v>
      </c>
    </row>
    <row r="4" spans="1:5" x14ac:dyDescent="0.2">
      <c r="A4" s="18" t="s">
        <v>54</v>
      </c>
      <c r="B4" s="18" t="s">
        <v>55</v>
      </c>
      <c r="C4" s="18" t="s">
        <v>11</v>
      </c>
      <c r="D4" s="18" t="s">
        <v>142</v>
      </c>
      <c r="E4" s="18" t="s">
        <v>45</v>
      </c>
    </row>
    <row r="5" spans="1:5" x14ac:dyDescent="0.2">
      <c r="A5" s="18" t="s">
        <v>54</v>
      </c>
      <c r="B5" s="18" t="s">
        <v>56</v>
      </c>
      <c r="C5" s="18" t="s">
        <v>48</v>
      </c>
      <c r="D5" s="18" t="s">
        <v>139</v>
      </c>
      <c r="E5" s="18" t="s">
        <v>45</v>
      </c>
    </row>
    <row r="6" spans="1:5" x14ac:dyDescent="0.2">
      <c r="A6" s="18" t="s">
        <v>54</v>
      </c>
      <c r="B6" s="18" t="s">
        <v>76</v>
      </c>
      <c r="C6" s="18" t="s">
        <v>48</v>
      </c>
      <c r="D6" s="18" t="s">
        <v>139</v>
      </c>
      <c r="E6" s="18" t="s">
        <v>45</v>
      </c>
    </row>
    <row r="7" spans="1:5" x14ac:dyDescent="0.2">
      <c r="A7" s="18" t="s">
        <v>54</v>
      </c>
      <c r="B7" s="18" t="s">
        <v>55</v>
      </c>
      <c r="C7" s="18" t="s">
        <v>48</v>
      </c>
      <c r="D7" s="18" t="s">
        <v>139</v>
      </c>
      <c r="E7" s="18" t="s">
        <v>45</v>
      </c>
    </row>
    <row r="8" spans="1:5" x14ac:dyDescent="0.2">
      <c r="A8" s="18" t="s">
        <v>54</v>
      </c>
      <c r="B8" s="18" t="s">
        <v>76</v>
      </c>
      <c r="C8" s="18" t="s">
        <v>89</v>
      </c>
      <c r="D8" s="18" t="s">
        <v>144</v>
      </c>
      <c r="E8" s="18" t="s">
        <v>134</v>
      </c>
    </row>
    <row r="9" spans="1:5" x14ac:dyDescent="0.2">
      <c r="A9" s="18" t="s">
        <v>111</v>
      </c>
      <c r="B9" s="18" t="s">
        <v>111</v>
      </c>
      <c r="C9" s="18" t="s">
        <v>94</v>
      </c>
      <c r="D9" s="18" t="s">
        <v>73</v>
      </c>
      <c r="E9" s="18" t="s">
        <v>145</v>
      </c>
    </row>
    <row r="10" spans="1:5" x14ac:dyDescent="0.2">
      <c r="A10" s="18" t="s">
        <v>111</v>
      </c>
      <c r="B10" s="18" t="s">
        <v>111</v>
      </c>
      <c r="C10" s="18" t="s">
        <v>112</v>
      </c>
      <c r="D10" s="18" t="s">
        <v>133</v>
      </c>
      <c r="E10" s="18" t="s">
        <v>134</v>
      </c>
    </row>
    <row r="11" spans="1:5" x14ac:dyDescent="0.2">
      <c r="A11" s="18" t="s">
        <v>41</v>
      </c>
      <c r="B11" s="18" t="s">
        <v>107</v>
      </c>
      <c r="C11" s="18" t="s">
        <v>108</v>
      </c>
      <c r="D11" s="18" t="s">
        <v>42</v>
      </c>
      <c r="E11" s="18" t="s">
        <v>45</v>
      </c>
    </row>
    <row r="12" spans="1:5" x14ac:dyDescent="0.2">
      <c r="A12" s="18" t="s">
        <v>120</v>
      </c>
      <c r="B12" s="18" t="s">
        <v>80</v>
      </c>
      <c r="C12" s="18" t="s">
        <v>121</v>
      </c>
      <c r="D12" s="18" t="s">
        <v>120</v>
      </c>
      <c r="E12" s="18" t="s">
        <v>45</v>
      </c>
    </row>
    <row r="13" spans="1:5" x14ac:dyDescent="0.2">
      <c r="A13" s="18" t="s">
        <v>104</v>
      </c>
      <c r="B13" s="18" t="s">
        <v>104</v>
      </c>
      <c r="C13" s="18" t="s">
        <v>105</v>
      </c>
      <c r="D13" s="18" t="s">
        <v>46</v>
      </c>
      <c r="E13" s="18" t="s">
        <v>45</v>
      </c>
    </row>
    <row r="14" spans="1:5" x14ac:dyDescent="0.2">
      <c r="A14" s="18" t="s">
        <v>47</v>
      </c>
      <c r="B14" s="18" t="s">
        <v>47</v>
      </c>
      <c r="C14" s="18" t="s">
        <v>96</v>
      </c>
      <c r="D14" s="18" t="s">
        <v>143</v>
      </c>
      <c r="E14" s="18" t="s">
        <v>134</v>
      </c>
    </row>
    <row r="15" spans="1:5" x14ac:dyDescent="0.2">
      <c r="A15" s="18" t="s">
        <v>47</v>
      </c>
      <c r="B15" s="18" t="s">
        <v>47</v>
      </c>
      <c r="C15" s="18" t="s">
        <v>72</v>
      </c>
      <c r="D15" s="18" t="s">
        <v>47</v>
      </c>
      <c r="E15" s="18" t="s">
        <v>72</v>
      </c>
    </row>
    <row r="16" spans="1:5" x14ac:dyDescent="0.2">
      <c r="A16" s="18" t="s">
        <v>47</v>
      </c>
      <c r="B16" s="18" t="s">
        <v>109</v>
      </c>
      <c r="C16" s="18" t="s">
        <v>72</v>
      </c>
      <c r="D16" s="18" t="s">
        <v>47</v>
      </c>
      <c r="E16" s="18" t="s">
        <v>134</v>
      </c>
    </row>
    <row r="17" spans="1:5" x14ac:dyDescent="0.2">
      <c r="A17" s="18" t="s">
        <v>47</v>
      </c>
      <c r="B17" s="18" t="s">
        <v>112</v>
      </c>
      <c r="C17" s="18" t="s">
        <v>112</v>
      </c>
      <c r="D17" s="18" t="s">
        <v>133</v>
      </c>
      <c r="E17" s="18" t="s">
        <v>72</v>
      </c>
    </row>
    <row r="18" spans="1:5" x14ac:dyDescent="0.2">
      <c r="A18" s="18" t="s">
        <v>65</v>
      </c>
      <c r="B18" s="18" t="s">
        <v>125</v>
      </c>
      <c r="C18" s="18" t="s">
        <v>126</v>
      </c>
      <c r="D18" s="18" t="s">
        <v>47</v>
      </c>
      <c r="E18" s="18" t="s">
        <v>72</v>
      </c>
    </row>
    <row r="19" spans="1:5" x14ac:dyDescent="0.2">
      <c r="A19" s="18" t="s">
        <v>65</v>
      </c>
      <c r="B19" s="18" t="s">
        <v>84</v>
      </c>
      <c r="C19" s="18" t="s">
        <v>127</v>
      </c>
      <c r="D19" s="18" t="s">
        <v>38</v>
      </c>
      <c r="E19" s="18" t="s">
        <v>45</v>
      </c>
    </row>
    <row r="20" spans="1:5" x14ac:dyDescent="0.2">
      <c r="A20" s="18" t="s">
        <v>65</v>
      </c>
      <c r="B20" s="18" t="s">
        <v>102</v>
      </c>
      <c r="C20" s="18" t="s">
        <v>103</v>
      </c>
      <c r="D20" s="18" t="s">
        <v>148</v>
      </c>
      <c r="E20" s="18" t="s">
        <v>45</v>
      </c>
    </row>
    <row r="21" spans="1:5" x14ac:dyDescent="0.2">
      <c r="A21" s="18" t="s">
        <v>65</v>
      </c>
      <c r="B21" s="18" t="s">
        <v>82</v>
      </c>
      <c r="C21" s="18" t="s">
        <v>83</v>
      </c>
      <c r="D21" s="18" t="s">
        <v>147</v>
      </c>
      <c r="E21" s="18" t="s">
        <v>45</v>
      </c>
    </row>
    <row r="22" spans="1:5" x14ac:dyDescent="0.2">
      <c r="A22" s="18" t="s">
        <v>65</v>
      </c>
      <c r="B22" s="18" t="s">
        <v>66</v>
      </c>
      <c r="C22" s="19" t="s">
        <v>67</v>
      </c>
      <c r="D22" s="18" t="s">
        <v>149</v>
      </c>
      <c r="E22" s="18" t="s">
        <v>45</v>
      </c>
    </row>
    <row r="23" spans="1:5" x14ac:dyDescent="0.2">
      <c r="A23" s="18" t="s">
        <v>65</v>
      </c>
      <c r="B23" s="18" t="s">
        <v>70</v>
      </c>
      <c r="C23" s="18" t="s">
        <v>71</v>
      </c>
      <c r="D23" s="18" t="s">
        <v>152</v>
      </c>
      <c r="E23" s="18" t="s">
        <v>45</v>
      </c>
    </row>
    <row r="24" spans="1:5" x14ac:dyDescent="0.2">
      <c r="A24" s="18" t="s">
        <v>65</v>
      </c>
      <c r="B24" s="18" t="s">
        <v>69</v>
      </c>
      <c r="C24" s="18" t="s">
        <v>68</v>
      </c>
      <c r="D24" s="18" t="s">
        <v>150</v>
      </c>
      <c r="E24" s="18" t="s">
        <v>45</v>
      </c>
    </row>
    <row r="25" spans="1:5" x14ac:dyDescent="0.2">
      <c r="A25" s="18" t="s">
        <v>65</v>
      </c>
      <c r="B25" s="18" t="s">
        <v>87</v>
      </c>
      <c r="C25" s="18" t="s">
        <v>88</v>
      </c>
      <c r="D25" s="18" t="s">
        <v>151</v>
      </c>
      <c r="E25" s="18" t="s">
        <v>45</v>
      </c>
    </row>
    <row r="26" spans="1:5" x14ac:dyDescent="0.2">
      <c r="A26" s="18" t="s">
        <v>65</v>
      </c>
      <c r="B26" s="18" t="s">
        <v>100</v>
      </c>
      <c r="C26" s="18" t="s">
        <v>101</v>
      </c>
      <c r="D26" s="18" t="s">
        <v>153</v>
      </c>
      <c r="E26" s="18" t="s">
        <v>45</v>
      </c>
    </row>
    <row r="27" spans="1:5" x14ac:dyDescent="0.2">
      <c r="A27" s="18" t="s">
        <v>65</v>
      </c>
      <c r="B27" s="18" t="s">
        <v>84</v>
      </c>
      <c r="C27" s="18" t="s">
        <v>85</v>
      </c>
      <c r="D27" s="18" t="s">
        <v>154</v>
      </c>
      <c r="E27" s="18" t="s">
        <v>45</v>
      </c>
    </row>
    <row r="28" spans="1:5" x14ac:dyDescent="0.2">
      <c r="A28" s="18" t="s">
        <v>65</v>
      </c>
      <c r="B28" s="18" t="s">
        <v>125</v>
      </c>
      <c r="C28" s="18" t="s">
        <v>85</v>
      </c>
      <c r="D28" s="18" t="s">
        <v>154</v>
      </c>
      <c r="E28" s="18" t="s">
        <v>45</v>
      </c>
    </row>
    <row r="29" spans="1:5" x14ac:dyDescent="0.2">
      <c r="A29" s="18" t="s">
        <v>65</v>
      </c>
      <c r="B29" s="18" t="s">
        <v>86</v>
      </c>
      <c r="C29" s="18" t="s">
        <v>85</v>
      </c>
      <c r="D29" s="18" t="s">
        <v>154</v>
      </c>
      <c r="E29" s="18" t="s">
        <v>45</v>
      </c>
    </row>
    <row r="30" spans="1:5" x14ac:dyDescent="0.2">
      <c r="A30" s="18" t="s">
        <v>65</v>
      </c>
      <c r="B30" s="18" t="s">
        <v>125</v>
      </c>
      <c r="C30" s="19">
        <v>5304</v>
      </c>
      <c r="D30" s="18" t="s">
        <v>155</v>
      </c>
      <c r="E30" s="18" t="s">
        <v>45</v>
      </c>
    </row>
    <row r="31" spans="1:5" x14ac:dyDescent="0.2">
      <c r="A31" s="18" t="s">
        <v>65</v>
      </c>
      <c r="B31" s="18" t="s">
        <v>125</v>
      </c>
      <c r="C31" s="19">
        <v>5303</v>
      </c>
      <c r="D31" s="18" t="s">
        <v>156</v>
      </c>
      <c r="E31" s="18" t="s">
        <v>45</v>
      </c>
    </row>
    <row r="32" spans="1:5" x14ac:dyDescent="0.2">
      <c r="A32" s="18" t="s">
        <v>73</v>
      </c>
      <c r="B32" s="18" t="s">
        <v>95</v>
      </c>
      <c r="C32" s="18" t="s">
        <v>96</v>
      </c>
      <c r="D32" s="18" t="s">
        <v>143</v>
      </c>
      <c r="E32" s="18" t="s">
        <v>134</v>
      </c>
    </row>
    <row r="33" spans="1:5" x14ac:dyDescent="0.2">
      <c r="A33" s="18" t="s">
        <v>73</v>
      </c>
      <c r="B33" s="18" t="s">
        <v>116</v>
      </c>
      <c r="C33" s="18" t="s">
        <v>96</v>
      </c>
      <c r="D33" s="18" t="s">
        <v>143</v>
      </c>
      <c r="E33" s="18" t="s">
        <v>134</v>
      </c>
    </row>
    <row r="34" spans="1:5" x14ac:dyDescent="0.2">
      <c r="A34" s="18" t="s">
        <v>73</v>
      </c>
      <c r="B34" s="18" t="s">
        <v>98</v>
      </c>
      <c r="C34" s="18" t="s">
        <v>11</v>
      </c>
      <c r="D34" s="18" t="s">
        <v>142</v>
      </c>
      <c r="E34" s="18" t="s">
        <v>45</v>
      </c>
    </row>
    <row r="35" spans="1:5" x14ac:dyDescent="0.2">
      <c r="A35" s="18" t="s">
        <v>73</v>
      </c>
      <c r="B35" s="18" t="s">
        <v>95</v>
      </c>
      <c r="C35" s="18" t="s">
        <v>94</v>
      </c>
      <c r="D35" s="18" t="s">
        <v>73</v>
      </c>
      <c r="E35" s="18" t="s">
        <v>145</v>
      </c>
    </row>
    <row r="36" spans="1:5" x14ac:dyDescent="0.2">
      <c r="A36" s="18" t="s">
        <v>73</v>
      </c>
      <c r="B36" s="18" t="s">
        <v>119</v>
      </c>
      <c r="C36" s="18" t="s">
        <v>94</v>
      </c>
      <c r="D36" s="18" t="s">
        <v>73</v>
      </c>
      <c r="E36" s="18" t="s">
        <v>145</v>
      </c>
    </row>
    <row r="37" spans="1:5" x14ac:dyDescent="0.2">
      <c r="A37" s="18" t="s">
        <v>73</v>
      </c>
      <c r="B37" s="18" t="s">
        <v>110</v>
      </c>
      <c r="C37" s="18" t="s">
        <v>94</v>
      </c>
      <c r="D37" s="18" t="s">
        <v>73</v>
      </c>
      <c r="E37" s="18" t="s">
        <v>145</v>
      </c>
    </row>
    <row r="38" spans="1:5" x14ac:dyDescent="0.2">
      <c r="A38" s="18" t="s">
        <v>73</v>
      </c>
      <c r="B38" s="18" t="s">
        <v>131</v>
      </c>
      <c r="C38" s="18" t="s">
        <v>94</v>
      </c>
      <c r="D38" s="18" t="s">
        <v>73</v>
      </c>
      <c r="E38" s="18" t="s">
        <v>145</v>
      </c>
    </row>
    <row r="39" spans="1:5" x14ac:dyDescent="0.2">
      <c r="A39" s="18" t="s">
        <v>73</v>
      </c>
      <c r="B39" s="18" t="s">
        <v>93</v>
      </c>
      <c r="C39" s="18" t="s">
        <v>94</v>
      </c>
      <c r="D39" s="18" t="s">
        <v>73</v>
      </c>
      <c r="E39" s="18" t="s">
        <v>145</v>
      </c>
    </row>
    <row r="40" spans="1:5" x14ac:dyDescent="0.2">
      <c r="A40" s="18" t="s">
        <v>73</v>
      </c>
      <c r="B40" s="18" t="s">
        <v>128</v>
      </c>
      <c r="C40" s="18" t="s">
        <v>94</v>
      </c>
      <c r="D40" s="18" t="s">
        <v>73</v>
      </c>
      <c r="E40" s="18" t="s">
        <v>145</v>
      </c>
    </row>
    <row r="41" spans="1:5" x14ac:dyDescent="0.2">
      <c r="A41" s="18" t="s">
        <v>73</v>
      </c>
      <c r="B41" s="18" t="s">
        <v>98</v>
      </c>
      <c r="C41" s="18" t="s">
        <v>115</v>
      </c>
      <c r="D41" s="18" t="s">
        <v>136</v>
      </c>
      <c r="E41" s="18" t="s">
        <v>45</v>
      </c>
    </row>
    <row r="42" spans="1:5" x14ac:dyDescent="0.2">
      <c r="A42" s="18" t="s">
        <v>73</v>
      </c>
      <c r="B42" s="18" t="s">
        <v>123</v>
      </c>
      <c r="C42" s="18" t="s">
        <v>124</v>
      </c>
      <c r="D42" s="18" t="s">
        <v>132</v>
      </c>
      <c r="E42" s="18" t="s">
        <v>45</v>
      </c>
    </row>
    <row r="43" spans="1:5" x14ac:dyDescent="0.2">
      <c r="A43" s="18" t="s">
        <v>73</v>
      </c>
      <c r="B43" s="18" t="s">
        <v>44</v>
      </c>
      <c r="C43" s="18" t="s">
        <v>43</v>
      </c>
      <c r="D43" s="18" t="s">
        <v>44</v>
      </c>
      <c r="E43" s="18" t="s">
        <v>45</v>
      </c>
    </row>
    <row r="44" spans="1:5" x14ac:dyDescent="0.2">
      <c r="A44" s="18" t="s">
        <v>73</v>
      </c>
      <c r="B44" s="18" t="s">
        <v>95</v>
      </c>
      <c r="C44" s="18" t="s">
        <v>98</v>
      </c>
      <c r="D44" s="18" t="s">
        <v>135</v>
      </c>
      <c r="E44" s="18" t="s">
        <v>45</v>
      </c>
    </row>
    <row r="45" spans="1:5" x14ac:dyDescent="0.2">
      <c r="A45" s="18" t="s">
        <v>73</v>
      </c>
      <c r="B45" s="18" t="s">
        <v>93</v>
      </c>
      <c r="C45" s="18" t="s">
        <v>98</v>
      </c>
      <c r="D45" s="18" t="s">
        <v>135</v>
      </c>
      <c r="E45" s="18" t="s">
        <v>45</v>
      </c>
    </row>
    <row r="46" spans="1:5" x14ac:dyDescent="0.2">
      <c r="A46" s="18" t="s">
        <v>73</v>
      </c>
      <c r="B46" s="18" t="s">
        <v>74</v>
      </c>
      <c r="C46" s="18" t="s">
        <v>75</v>
      </c>
      <c r="D46" s="18" t="s">
        <v>39</v>
      </c>
      <c r="E46" s="18" t="s">
        <v>45</v>
      </c>
    </row>
    <row r="47" spans="1:5" x14ac:dyDescent="0.2">
      <c r="A47" s="18" t="s">
        <v>73</v>
      </c>
      <c r="B47" s="18" t="s">
        <v>95</v>
      </c>
      <c r="C47" s="18" t="s">
        <v>89</v>
      </c>
      <c r="D47" s="18" t="s">
        <v>144</v>
      </c>
      <c r="E47" s="18" t="s">
        <v>134</v>
      </c>
    </row>
    <row r="48" spans="1:5" x14ac:dyDescent="0.2">
      <c r="A48" s="18" t="s">
        <v>59</v>
      </c>
      <c r="B48" s="18" t="s">
        <v>60</v>
      </c>
      <c r="C48" s="18" t="s">
        <v>61</v>
      </c>
      <c r="D48" s="18" t="s">
        <v>140</v>
      </c>
      <c r="E48" s="18" t="s">
        <v>134</v>
      </c>
    </row>
    <row r="49" spans="1:5" x14ac:dyDescent="0.2">
      <c r="A49" s="18" t="s">
        <v>59</v>
      </c>
      <c r="B49" s="18" t="s">
        <v>62</v>
      </c>
      <c r="C49" s="18" t="s">
        <v>61</v>
      </c>
      <c r="D49" s="18" t="s">
        <v>140</v>
      </c>
      <c r="E49" s="18" t="s">
        <v>134</v>
      </c>
    </row>
    <row r="50" spans="1:5" x14ac:dyDescent="0.2">
      <c r="A50" s="18" t="s">
        <v>59</v>
      </c>
      <c r="B50" s="18" t="s">
        <v>64</v>
      </c>
      <c r="C50" s="18" t="s">
        <v>61</v>
      </c>
      <c r="D50" s="18" t="s">
        <v>140</v>
      </c>
      <c r="E50" s="18" t="s">
        <v>134</v>
      </c>
    </row>
    <row r="51" spans="1:5" x14ac:dyDescent="0.2">
      <c r="A51" s="18" t="s">
        <v>59</v>
      </c>
      <c r="B51" s="18" t="s">
        <v>113</v>
      </c>
      <c r="C51" s="18" t="s">
        <v>48</v>
      </c>
      <c r="D51" s="18" t="s">
        <v>139</v>
      </c>
      <c r="E51" s="18" t="s">
        <v>45</v>
      </c>
    </row>
    <row r="52" spans="1:5" x14ac:dyDescent="0.2">
      <c r="A52" s="18" t="s">
        <v>59</v>
      </c>
      <c r="B52" s="18" t="s">
        <v>62</v>
      </c>
      <c r="C52" s="18" t="s">
        <v>63</v>
      </c>
      <c r="D52" s="18" t="s">
        <v>138</v>
      </c>
      <c r="E52" s="18" t="s">
        <v>134</v>
      </c>
    </row>
    <row r="53" spans="1:5" x14ac:dyDescent="0.2">
      <c r="A53" s="18" t="s">
        <v>117</v>
      </c>
      <c r="B53" s="18" t="s">
        <v>117</v>
      </c>
      <c r="C53" s="18" t="s">
        <v>118</v>
      </c>
      <c r="D53" s="18" t="s">
        <v>146</v>
      </c>
      <c r="E53" s="18" t="s">
        <v>45</v>
      </c>
    </row>
    <row r="54" spans="1:5" x14ac:dyDescent="0.2">
      <c r="A54" s="18" t="s">
        <v>117</v>
      </c>
      <c r="B54" s="18" t="s">
        <v>117</v>
      </c>
      <c r="C54" s="18" t="s">
        <v>89</v>
      </c>
      <c r="D54" s="18" t="s">
        <v>144</v>
      </c>
      <c r="E54" s="18" t="s">
        <v>134</v>
      </c>
    </row>
    <row r="55" spans="1:5" x14ac:dyDescent="0.2">
      <c r="A55" s="18" t="s">
        <v>77</v>
      </c>
      <c r="B55" s="18" t="s">
        <v>78</v>
      </c>
      <c r="C55" s="18" t="s">
        <v>79</v>
      </c>
      <c r="D55" s="18" t="s">
        <v>137</v>
      </c>
      <c r="E55" s="18" t="s">
        <v>45</v>
      </c>
    </row>
    <row r="56" spans="1:5" x14ac:dyDescent="0.2">
      <c r="A56" s="18" t="s">
        <v>106</v>
      </c>
      <c r="B56" s="18" t="s">
        <v>106</v>
      </c>
      <c r="C56" s="18" t="s">
        <v>106</v>
      </c>
      <c r="D56" s="18" t="s">
        <v>141</v>
      </c>
      <c r="E56" s="18" t="s">
        <v>134</v>
      </c>
    </row>
    <row r="57" spans="1:5" x14ac:dyDescent="0.2">
      <c r="A57" s="18" t="s">
        <v>57</v>
      </c>
      <c r="B57" s="18" t="s">
        <v>114</v>
      </c>
      <c r="C57" s="18" t="s">
        <v>96</v>
      </c>
      <c r="D57" s="18" t="s">
        <v>143</v>
      </c>
      <c r="E57" s="18" t="s">
        <v>134</v>
      </c>
    </row>
    <row r="58" spans="1:5" x14ac:dyDescent="0.2">
      <c r="A58" s="18" t="s">
        <v>57</v>
      </c>
      <c r="B58" s="18" t="s">
        <v>58</v>
      </c>
      <c r="C58" s="18" t="s">
        <v>48</v>
      </c>
      <c r="D58" s="18" t="s">
        <v>139</v>
      </c>
      <c r="E58" s="18" t="s">
        <v>45</v>
      </c>
    </row>
    <row r="59" spans="1:5" x14ac:dyDescent="0.2">
      <c r="A59" s="18" t="s">
        <v>57</v>
      </c>
      <c r="B59" s="18" t="s">
        <v>58</v>
      </c>
      <c r="C59" s="18" t="s">
        <v>89</v>
      </c>
      <c r="D59" s="18" t="s">
        <v>144</v>
      </c>
      <c r="E59" s="18" t="s">
        <v>134</v>
      </c>
    </row>
    <row r="60" spans="1:5" x14ac:dyDescent="0.2">
      <c r="A60" s="18" t="s">
        <v>161</v>
      </c>
      <c r="B60" s="18" t="s">
        <v>81</v>
      </c>
      <c r="C60" s="18" t="s">
        <v>11</v>
      </c>
      <c r="D60" s="18" t="s">
        <v>142</v>
      </c>
      <c r="E60" s="18" t="s">
        <v>45</v>
      </c>
    </row>
    <row r="61" spans="1:5" x14ac:dyDescent="0.2">
      <c r="A61" s="18" t="s">
        <v>161</v>
      </c>
      <c r="B61" s="18" t="s">
        <v>81</v>
      </c>
      <c r="C61" s="18" t="s">
        <v>89</v>
      </c>
      <c r="D61" s="18" t="s">
        <v>144</v>
      </c>
      <c r="E61" s="18" t="s">
        <v>134</v>
      </c>
    </row>
    <row r="62" spans="1:5" x14ac:dyDescent="0.2">
      <c r="A62" s="18" t="s">
        <v>161</v>
      </c>
      <c r="B62" s="18" t="s">
        <v>80</v>
      </c>
      <c r="C62" s="18" t="s">
        <v>11</v>
      </c>
      <c r="D62" s="18" t="s">
        <v>142</v>
      </c>
      <c r="E62" s="18" t="s">
        <v>45</v>
      </c>
    </row>
    <row r="63" spans="1:5" x14ac:dyDescent="0.2">
      <c r="A63" s="18" t="s">
        <v>161</v>
      </c>
      <c r="B63" s="18" t="s">
        <v>80</v>
      </c>
      <c r="C63" s="18" t="s">
        <v>89</v>
      </c>
      <c r="D63" s="18" t="s">
        <v>144</v>
      </c>
      <c r="E63" s="18" t="s">
        <v>134</v>
      </c>
    </row>
    <row r="64" spans="1:5" x14ac:dyDescent="0.2">
      <c r="A64" s="18" t="s">
        <v>90</v>
      </c>
      <c r="B64" s="18" t="s">
        <v>122</v>
      </c>
      <c r="C64" s="18" t="s">
        <v>50</v>
      </c>
      <c r="D64" s="18" t="s">
        <v>90</v>
      </c>
      <c r="E64" s="18" t="s">
        <v>45</v>
      </c>
    </row>
    <row r="65" spans="1:5" x14ac:dyDescent="0.2">
      <c r="A65" s="18" t="s">
        <v>90</v>
      </c>
      <c r="B65" s="18" t="s">
        <v>97</v>
      </c>
      <c r="C65" s="18" t="s">
        <v>50</v>
      </c>
      <c r="D65" s="18" t="s">
        <v>90</v>
      </c>
      <c r="E65" s="18" t="s">
        <v>45</v>
      </c>
    </row>
    <row r="66" spans="1:5" x14ac:dyDescent="0.2">
      <c r="A66" s="18" t="s">
        <v>90</v>
      </c>
      <c r="B66" s="18" t="s">
        <v>99</v>
      </c>
      <c r="C66" s="18" t="s">
        <v>50</v>
      </c>
      <c r="D66" s="18" t="s">
        <v>90</v>
      </c>
      <c r="E66" s="18" t="s">
        <v>45</v>
      </c>
    </row>
    <row r="67" spans="1:5" x14ac:dyDescent="0.2">
      <c r="A67" s="18" t="s">
        <v>90</v>
      </c>
      <c r="B67" s="18" t="s">
        <v>129</v>
      </c>
      <c r="C67" s="18" t="s">
        <v>50</v>
      </c>
      <c r="D67" s="18" t="s">
        <v>90</v>
      </c>
      <c r="E67" s="18" t="s">
        <v>45</v>
      </c>
    </row>
    <row r="68" spans="1:5" x14ac:dyDescent="0.2">
      <c r="A68" s="18" t="s">
        <v>90</v>
      </c>
      <c r="B68" s="18" t="s">
        <v>91</v>
      </c>
      <c r="C68" s="18" t="s">
        <v>92</v>
      </c>
      <c r="D68" s="18" t="s">
        <v>160</v>
      </c>
      <c r="E68" s="18" t="s">
        <v>45</v>
      </c>
    </row>
    <row r="69" spans="1:5" x14ac:dyDescent="0.2">
      <c r="A69" s="18" t="s">
        <v>90</v>
      </c>
      <c r="B69" s="18" t="s">
        <v>129</v>
      </c>
      <c r="C69" s="18" t="s">
        <v>89</v>
      </c>
      <c r="D69" s="18" t="s">
        <v>144</v>
      </c>
      <c r="E69" s="18" t="s">
        <v>134</v>
      </c>
    </row>
    <row r="71" spans="1:5" x14ac:dyDescent="0.2">
      <c r="A71" s="31" t="s">
        <v>51</v>
      </c>
      <c r="B71" s="23" t="s">
        <v>52</v>
      </c>
      <c r="C71" s="18" t="s">
        <v>53</v>
      </c>
      <c r="D71" s="26" t="s">
        <v>158</v>
      </c>
      <c r="E71" s="27" t="s">
        <v>159</v>
      </c>
    </row>
    <row r="72" spans="1:5" x14ac:dyDescent="0.2">
      <c r="A72" s="32"/>
      <c r="B72" s="21" t="s">
        <v>56</v>
      </c>
      <c r="C72" s="18" t="s">
        <v>11</v>
      </c>
      <c r="D72" s="25" t="s">
        <v>142</v>
      </c>
      <c r="E72" s="25" t="s">
        <v>45</v>
      </c>
    </row>
    <row r="73" spans="1:5" x14ac:dyDescent="0.2">
      <c r="A73" s="33" t="s">
        <v>54</v>
      </c>
      <c r="B73" s="22" t="s">
        <v>55</v>
      </c>
      <c r="C73" s="18" t="s">
        <v>48</v>
      </c>
      <c r="D73" s="22" t="s">
        <v>139</v>
      </c>
      <c r="E73" s="22" t="s">
        <v>45</v>
      </c>
    </row>
    <row r="74" spans="1:5" x14ac:dyDescent="0.2">
      <c r="A74" s="32" t="s">
        <v>111</v>
      </c>
      <c r="B74" s="22" t="s">
        <v>76</v>
      </c>
      <c r="C74" s="18" t="s">
        <v>89</v>
      </c>
      <c r="D74" s="22" t="s">
        <v>144</v>
      </c>
      <c r="E74" s="22" t="s">
        <v>134</v>
      </c>
    </row>
    <row r="75" spans="1:5" x14ac:dyDescent="0.2">
      <c r="A75" s="33" t="s">
        <v>41</v>
      </c>
      <c r="B75" s="21" t="s">
        <v>111</v>
      </c>
      <c r="C75" s="18" t="s">
        <v>94</v>
      </c>
      <c r="D75" s="22" t="s">
        <v>73</v>
      </c>
      <c r="E75" s="22" t="s">
        <v>145</v>
      </c>
    </row>
    <row r="76" spans="1:5" x14ac:dyDescent="0.2">
      <c r="A76" s="32" t="s">
        <v>120</v>
      </c>
      <c r="B76" s="21" t="s">
        <v>107</v>
      </c>
      <c r="C76" s="18" t="s">
        <v>112</v>
      </c>
      <c r="D76" s="22" t="s">
        <v>133</v>
      </c>
      <c r="E76" s="22" t="s">
        <v>134</v>
      </c>
    </row>
    <row r="77" spans="1:5" x14ac:dyDescent="0.2">
      <c r="A77" s="33" t="s">
        <v>104</v>
      </c>
      <c r="B77" s="22" t="s">
        <v>80</v>
      </c>
      <c r="C77" s="18" t="s">
        <v>108</v>
      </c>
      <c r="D77" s="22" t="s">
        <v>42</v>
      </c>
      <c r="E77" s="22" t="s">
        <v>45</v>
      </c>
    </row>
    <row r="78" spans="1:5" x14ac:dyDescent="0.2">
      <c r="A78" s="33" t="s">
        <v>47</v>
      </c>
      <c r="B78" s="21" t="s">
        <v>104</v>
      </c>
      <c r="C78" s="18" t="s">
        <v>121</v>
      </c>
      <c r="D78" s="22" t="s">
        <v>120</v>
      </c>
      <c r="E78" s="22" t="s">
        <v>45</v>
      </c>
    </row>
    <row r="79" spans="1:5" x14ac:dyDescent="0.2">
      <c r="A79" s="33" t="s">
        <v>65</v>
      </c>
      <c r="B79" s="22" t="s">
        <v>47</v>
      </c>
      <c r="C79" s="18" t="s">
        <v>105</v>
      </c>
      <c r="D79" s="22" t="s">
        <v>46</v>
      </c>
      <c r="E79" s="22" t="s">
        <v>45</v>
      </c>
    </row>
    <row r="80" spans="1:5" x14ac:dyDescent="0.2">
      <c r="A80" s="32" t="s">
        <v>73</v>
      </c>
      <c r="B80" s="22" t="s">
        <v>109</v>
      </c>
      <c r="C80" s="18" t="s">
        <v>96</v>
      </c>
      <c r="D80" s="22" t="s">
        <v>143</v>
      </c>
      <c r="E80" s="22" t="s">
        <v>134</v>
      </c>
    </row>
    <row r="81" spans="1:5" x14ac:dyDescent="0.2">
      <c r="A81" s="50" t="s">
        <v>59</v>
      </c>
      <c r="B81" s="21" t="s">
        <v>112</v>
      </c>
      <c r="C81" s="18" t="s">
        <v>72</v>
      </c>
      <c r="D81" s="22" t="s">
        <v>47</v>
      </c>
      <c r="E81" s="22" t="s">
        <v>72</v>
      </c>
    </row>
    <row r="82" spans="1:5" x14ac:dyDescent="0.2">
      <c r="A82" s="50" t="s">
        <v>117</v>
      </c>
      <c r="B82" s="22" t="s">
        <v>125</v>
      </c>
      <c r="C82" s="18" t="s">
        <v>126</v>
      </c>
      <c r="D82" s="22" t="s">
        <v>47</v>
      </c>
      <c r="E82" s="22" t="s">
        <v>72</v>
      </c>
    </row>
    <row r="83" spans="1:5" x14ac:dyDescent="0.2">
      <c r="A83" s="33" t="s">
        <v>161</v>
      </c>
      <c r="B83" s="21" t="s">
        <v>84</v>
      </c>
      <c r="C83" s="18" t="s">
        <v>127</v>
      </c>
      <c r="D83" s="22" t="s">
        <v>38</v>
      </c>
      <c r="E83" s="22" t="s">
        <v>45</v>
      </c>
    </row>
    <row r="84" spans="1:5" x14ac:dyDescent="0.2">
      <c r="A84" s="51" t="s">
        <v>77</v>
      </c>
      <c r="B84" s="22" t="s">
        <v>102</v>
      </c>
      <c r="C84" s="18" t="s">
        <v>103</v>
      </c>
      <c r="D84" s="22" t="s">
        <v>148</v>
      </c>
      <c r="E84" s="22" t="s">
        <v>45</v>
      </c>
    </row>
    <row r="85" spans="1:5" x14ac:dyDescent="0.2">
      <c r="A85" s="51" t="s">
        <v>106</v>
      </c>
      <c r="B85" s="21" t="s">
        <v>82</v>
      </c>
      <c r="C85" s="18" t="s">
        <v>83</v>
      </c>
      <c r="D85" s="22" t="s">
        <v>147</v>
      </c>
      <c r="E85" s="22" t="s">
        <v>45</v>
      </c>
    </row>
    <row r="86" spans="1:5" x14ac:dyDescent="0.2">
      <c r="A86" s="32" t="s">
        <v>180</v>
      </c>
      <c r="B86" s="22" t="s">
        <v>66</v>
      </c>
      <c r="C86" s="19" t="s">
        <v>67</v>
      </c>
      <c r="D86" s="22" t="s">
        <v>149</v>
      </c>
      <c r="E86" s="22" t="s">
        <v>45</v>
      </c>
    </row>
    <row r="87" spans="1:5" x14ac:dyDescent="0.2">
      <c r="A87" s="33" t="s">
        <v>50</v>
      </c>
      <c r="B87" s="21" t="s">
        <v>70</v>
      </c>
      <c r="C87" s="18" t="s">
        <v>71</v>
      </c>
      <c r="D87" s="22" t="s">
        <v>152</v>
      </c>
      <c r="E87" s="22" t="s">
        <v>45</v>
      </c>
    </row>
    <row r="88" spans="1:5" x14ac:dyDescent="0.2">
      <c r="A88" s="18"/>
      <c r="B88" s="22" t="s">
        <v>69</v>
      </c>
      <c r="C88" s="18" t="s">
        <v>68</v>
      </c>
      <c r="D88" s="22" t="s">
        <v>150</v>
      </c>
      <c r="E88" s="22" t="s">
        <v>45</v>
      </c>
    </row>
    <row r="89" spans="1:5" x14ac:dyDescent="0.2">
      <c r="A89" s="32"/>
      <c r="B89" s="21" t="s">
        <v>87</v>
      </c>
      <c r="C89" s="18" t="s">
        <v>88</v>
      </c>
      <c r="D89" s="22" t="s">
        <v>151</v>
      </c>
      <c r="E89" s="22" t="s">
        <v>45</v>
      </c>
    </row>
    <row r="90" spans="1:5" x14ac:dyDescent="0.2">
      <c r="A90" s="32"/>
      <c r="B90" s="22" t="s">
        <v>100</v>
      </c>
      <c r="C90" s="18" t="s">
        <v>101</v>
      </c>
      <c r="D90" s="22" t="s">
        <v>153</v>
      </c>
      <c r="E90" s="22" t="s">
        <v>45</v>
      </c>
    </row>
    <row r="91" spans="1:5" x14ac:dyDescent="0.2">
      <c r="A91" s="32"/>
      <c r="B91" s="21" t="s">
        <v>86</v>
      </c>
      <c r="C91" s="18" t="s">
        <v>85</v>
      </c>
      <c r="D91" s="22" t="s">
        <v>154</v>
      </c>
      <c r="E91" s="22" t="s">
        <v>45</v>
      </c>
    </row>
    <row r="92" spans="1:5" x14ac:dyDescent="0.2">
      <c r="A92" s="33"/>
      <c r="B92" s="22" t="s">
        <v>95</v>
      </c>
      <c r="C92" s="19">
        <v>5304</v>
      </c>
      <c r="D92" s="22" t="s">
        <v>155</v>
      </c>
      <c r="E92" s="22" t="s">
        <v>45</v>
      </c>
    </row>
    <row r="93" spans="1:5" x14ac:dyDescent="0.2">
      <c r="A93" s="32"/>
      <c r="B93" s="21" t="s">
        <v>116</v>
      </c>
      <c r="C93" s="19">
        <v>5303</v>
      </c>
      <c r="D93" s="22" t="s">
        <v>156</v>
      </c>
      <c r="E93" s="22" t="s">
        <v>45</v>
      </c>
    </row>
    <row r="94" spans="1:5" x14ac:dyDescent="0.2">
      <c r="A94" s="33"/>
      <c r="B94" s="22" t="s">
        <v>98</v>
      </c>
      <c r="C94" s="18" t="s">
        <v>115</v>
      </c>
      <c r="D94" s="22" t="s">
        <v>136</v>
      </c>
      <c r="E94" s="22" t="s">
        <v>45</v>
      </c>
    </row>
    <row r="95" spans="1:5" x14ac:dyDescent="0.2">
      <c r="A95" s="32"/>
      <c r="B95" s="22" t="s">
        <v>119</v>
      </c>
      <c r="C95" s="18" t="s">
        <v>124</v>
      </c>
      <c r="D95" s="22" t="s">
        <v>132</v>
      </c>
      <c r="E95" s="22" t="s">
        <v>45</v>
      </c>
    </row>
    <row r="96" spans="1:5" x14ac:dyDescent="0.2">
      <c r="A96" s="33"/>
      <c r="B96" s="21" t="s">
        <v>110</v>
      </c>
      <c r="C96" s="18" t="s">
        <v>43</v>
      </c>
      <c r="D96" s="22" t="s">
        <v>44</v>
      </c>
      <c r="E96" s="22" t="s">
        <v>45</v>
      </c>
    </row>
    <row r="97" spans="1:5" x14ac:dyDescent="0.2">
      <c r="A97" s="32"/>
      <c r="B97" s="22" t="s">
        <v>131</v>
      </c>
      <c r="C97" s="18" t="s">
        <v>98</v>
      </c>
      <c r="D97" s="22" t="s">
        <v>135</v>
      </c>
      <c r="E97" s="22" t="s">
        <v>45</v>
      </c>
    </row>
    <row r="98" spans="1:5" x14ac:dyDescent="0.2">
      <c r="A98" s="33"/>
      <c r="B98" s="21" t="s">
        <v>93</v>
      </c>
      <c r="C98" s="18" t="s">
        <v>75</v>
      </c>
      <c r="D98" s="22" t="s">
        <v>39</v>
      </c>
      <c r="E98" s="22" t="s">
        <v>45</v>
      </c>
    </row>
    <row r="99" spans="1:5" x14ac:dyDescent="0.2">
      <c r="A99" s="32"/>
      <c r="B99" s="22" t="s">
        <v>128</v>
      </c>
      <c r="C99" s="18" t="s">
        <v>61</v>
      </c>
      <c r="D99" s="22" t="s">
        <v>140</v>
      </c>
      <c r="E99" s="22" t="s">
        <v>134</v>
      </c>
    </row>
    <row r="100" spans="1:5" x14ac:dyDescent="0.2">
      <c r="A100" s="33"/>
      <c r="B100" s="22" t="s">
        <v>123</v>
      </c>
      <c r="C100" s="18" t="s">
        <v>63</v>
      </c>
      <c r="D100" s="22" t="s">
        <v>138</v>
      </c>
      <c r="E100" s="22" t="s">
        <v>134</v>
      </c>
    </row>
    <row r="101" spans="1:5" x14ac:dyDescent="0.2">
      <c r="A101" s="32"/>
      <c r="B101" s="21" t="s">
        <v>44</v>
      </c>
      <c r="C101" s="18" t="s">
        <v>118</v>
      </c>
      <c r="D101" s="22" t="s">
        <v>146</v>
      </c>
      <c r="E101" s="22" t="s">
        <v>45</v>
      </c>
    </row>
    <row r="102" spans="1:5" x14ac:dyDescent="0.2">
      <c r="A102" s="33"/>
      <c r="B102" s="22" t="s">
        <v>74</v>
      </c>
      <c r="C102" s="18" t="s">
        <v>79</v>
      </c>
      <c r="D102" s="22" t="s">
        <v>137</v>
      </c>
      <c r="E102" s="22" t="s">
        <v>45</v>
      </c>
    </row>
    <row r="103" spans="1:5" x14ac:dyDescent="0.2">
      <c r="A103" s="29"/>
      <c r="B103" s="22" t="s">
        <v>60</v>
      </c>
      <c r="C103" s="18" t="s">
        <v>106</v>
      </c>
      <c r="D103" s="22" t="s">
        <v>141</v>
      </c>
      <c r="E103" s="22" t="s">
        <v>134</v>
      </c>
    </row>
    <row r="104" spans="1:5" x14ac:dyDescent="0.2">
      <c r="B104" s="21" t="s">
        <v>62</v>
      </c>
      <c r="C104" s="18" t="s">
        <v>50</v>
      </c>
      <c r="D104" s="22" t="s">
        <v>90</v>
      </c>
      <c r="E104" s="22" t="s">
        <v>45</v>
      </c>
    </row>
    <row r="105" spans="1:5" x14ac:dyDescent="0.2">
      <c r="B105" s="22" t="s">
        <v>64</v>
      </c>
      <c r="C105" s="18" t="s">
        <v>92</v>
      </c>
      <c r="D105" s="22" t="s">
        <v>160</v>
      </c>
      <c r="E105" s="22" t="s">
        <v>45</v>
      </c>
    </row>
    <row r="106" spans="1:5" x14ac:dyDescent="0.2">
      <c r="B106" s="21" t="s">
        <v>113</v>
      </c>
    </row>
    <row r="107" spans="1:5" x14ac:dyDescent="0.2">
      <c r="B107" s="21" t="s">
        <v>130</v>
      </c>
    </row>
    <row r="108" spans="1:5" x14ac:dyDescent="0.2">
      <c r="B108" s="22" t="s">
        <v>117</v>
      </c>
    </row>
    <row r="109" spans="1:5" x14ac:dyDescent="0.2">
      <c r="B109" s="22" t="s">
        <v>78</v>
      </c>
    </row>
    <row r="110" spans="1:5" x14ac:dyDescent="0.2">
      <c r="B110" s="21" t="s">
        <v>106</v>
      </c>
    </row>
    <row r="111" spans="1:5" x14ac:dyDescent="0.2">
      <c r="B111" s="22" t="s">
        <v>114</v>
      </c>
    </row>
    <row r="112" spans="1:5" x14ac:dyDescent="0.2">
      <c r="B112" s="21" t="s">
        <v>58</v>
      </c>
    </row>
    <row r="113" spans="1:15" x14ac:dyDescent="0.2">
      <c r="B113" s="21" t="s">
        <v>81</v>
      </c>
    </row>
    <row r="114" spans="1:15" x14ac:dyDescent="0.2">
      <c r="B114" s="21" t="s">
        <v>122</v>
      </c>
    </row>
    <row r="115" spans="1:15" x14ac:dyDescent="0.2">
      <c r="B115" s="22" t="s">
        <v>97</v>
      </c>
    </row>
    <row r="116" spans="1:15" x14ac:dyDescent="0.2">
      <c r="B116" s="21" t="s">
        <v>99</v>
      </c>
    </row>
    <row r="117" spans="1:15" x14ac:dyDescent="0.2">
      <c r="B117" s="22" t="s">
        <v>129</v>
      </c>
    </row>
    <row r="118" spans="1:15" x14ac:dyDescent="0.2">
      <c r="B118" s="21" t="s">
        <v>91</v>
      </c>
    </row>
    <row r="121" spans="1:15" x14ac:dyDescent="0.2">
      <c r="A121" s="34" t="s">
        <v>54</v>
      </c>
      <c r="B121" s="34" t="s">
        <v>111</v>
      </c>
      <c r="C121" s="34" t="s">
        <v>41</v>
      </c>
      <c r="D121" s="34" t="s">
        <v>120</v>
      </c>
      <c r="E121" s="34" t="s">
        <v>104</v>
      </c>
      <c r="F121" s="34" t="s">
        <v>47</v>
      </c>
      <c r="G121" s="34" t="s">
        <v>65</v>
      </c>
      <c r="H121" s="34" t="s">
        <v>73</v>
      </c>
      <c r="I121" s="34" t="s">
        <v>59</v>
      </c>
      <c r="J121" s="34" t="s">
        <v>117</v>
      </c>
      <c r="K121" s="34" t="s">
        <v>77</v>
      </c>
      <c r="L121" s="34" t="s">
        <v>106</v>
      </c>
      <c r="M121" s="34" t="s">
        <v>180</v>
      </c>
      <c r="N121" s="34" t="s">
        <v>161</v>
      </c>
      <c r="O121" s="35" t="s">
        <v>50</v>
      </c>
    </row>
    <row r="122" spans="1:15" x14ac:dyDescent="0.2">
      <c r="A122" s="36" t="s">
        <v>56</v>
      </c>
      <c r="B122" s="37" t="s">
        <v>111</v>
      </c>
      <c r="C122" s="37" t="s">
        <v>107</v>
      </c>
      <c r="D122" s="37" t="s">
        <v>80</v>
      </c>
      <c r="E122" s="37" t="s">
        <v>104</v>
      </c>
      <c r="F122" s="37" t="s">
        <v>47</v>
      </c>
      <c r="G122" s="24" t="s">
        <v>188</v>
      </c>
      <c r="H122" s="37" t="s">
        <v>95</v>
      </c>
      <c r="I122" s="37" t="s">
        <v>60</v>
      </c>
      <c r="J122" s="37" t="s">
        <v>117</v>
      </c>
      <c r="K122" s="37" t="s">
        <v>78</v>
      </c>
      <c r="L122" s="37" t="s">
        <v>106</v>
      </c>
      <c r="M122" s="37" t="s">
        <v>114</v>
      </c>
      <c r="N122" s="37" t="s">
        <v>81</v>
      </c>
      <c r="O122" s="38" t="s">
        <v>122</v>
      </c>
    </row>
    <row r="123" spans="1:15" x14ac:dyDescent="0.2">
      <c r="A123" s="39" t="s">
        <v>55</v>
      </c>
      <c r="B123" s="24"/>
      <c r="C123" s="24"/>
      <c r="D123" s="24"/>
      <c r="E123" s="24"/>
      <c r="F123" s="24"/>
      <c r="G123" s="37" t="s">
        <v>189</v>
      </c>
      <c r="H123" s="37" t="s">
        <v>119</v>
      </c>
      <c r="I123" s="24" t="s">
        <v>62</v>
      </c>
      <c r="J123" s="24"/>
      <c r="K123" s="24"/>
      <c r="L123" s="24"/>
      <c r="M123" s="24" t="s">
        <v>58</v>
      </c>
      <c r="N123" s="24" t="s">
        <v>80</v>
      </c>
      <c r="O123" s="40" t="s">
        <v>97</v>
      </c>
    </row>
    <row r="124" spans="1:15" x14ac:dyDescent="0.2">
      <c r="A124" s="36" t="s">
        <v>76</v>
      </c>
      <c r="B124" s="37"/>
      <c r="C124" s="37"/>
      <c r="D124" s="37"/>
      <c r="E124" s="37"/>
      <c r="F124" s="37"/>
      <c r="G124" s="24" t="s">
        <v>181</v>
      </c>
      <c r="H124" s="24" t="s">
        <v>110</v>
      </c>
      <c r="I124" s="37" t="s">
        <v>64</v>
      </c>
      <c r="J124" s="37"/>
      <c r="K124" s="37"/>
      <c r="L124" s="37"/>
      <c r="M124" s="37"/>
      <c r="N124" s="37"/>
      <c r="O124" s="38" t="s">
        <v>99</v>
      </c>
    </row>
    <row r="125" spans="1:15" x14ac:dyDescent="0.2">
      <c r="A125" s="39"/>
      <c r="B125" s="24"/>
      <c r="C125" s="24"/>
      <c r="D125" s="24"/>
      <c r="E125" s="24"/>
      <c r="F125" s="24"/>
      <c r="G125" s="37" t="s">
        <v>182</v>
      </c>
      <c r="H125" s="37" t="s">
        <v>131</v>
      </c>
      <c r="I125" s="24" t="s">
        <v>113</v>
      </c>
      <c r="J125" s="24"/>
      <c r="K125" s="24"/>
      <c r="L125" s="24"/>
      <c r="M125" s="24"/>
      <c r="N125" s="24"/>
      <c r="O125" s="40" t="s">
        <v>129</v>
      </c>
    </row>
    <row r="126" spans="1:15" x14ac:dyDescent="0.2">
      <c r="A126" s="36"/>
      <c r="B126" s="37"/>
      <c r="C126" s="37"/>
      <c r="D126" s="37"/>
      <c r="E126" s="37"/>
      <c r="F126" s="37"/>
      <c r="G126" s="24" t="s">
        <v>183</v>
      </c>
      <c r="H126" s="24" t="s">
        <v>93</v>
      </c>
      <c r="I126" s="37"/>
      <c r="J126" s="37"/>
      <c r="K126" s="37"/>
      <c r="L126" s="37"/>
      <c r="M126" s="37"/>
      <c r="N126" s="37"/>
      <c r="O126" s="38" t="s">
        <v>91</v>
      </c>
    </row>
    <row r="127" spans="1:15" x14ac:dyDescent="0.2">
      <c r="A127" s="39"/>
      <c r="B127" s="24"/>
      <c r="C127" s="24"/>
      <c r="D127" s="24"/>
      <c r="E127" s="24"/>
      <c r="F127" s="24"/>
      <c r="G127" s="37" t="s">
        <v>185</v>
      </c>
      <c r="H127" s="37" t="s">
        <v>128</v>
      </c>
      <c r="I127" s="24"/>
      <c r="J127" s="24"/>
      <c r="K127" s="24"/>
      <c r="L127" s="24"/>
      <c r="M127" s="24"/>
      <c r="N127" s="24"/>
      <c r="O127" s="40"/>
    </row>
    <row r="128" spans="1:15" x14ac:dyDescent="0.2">
      <c r="A128" s="36"/>
      <c r="B128" s="37"/>
      <c r="C128" s="37"/>
      <c r="D128" s="37"/>
      <c r="E128" s="37"/>
      <c r="F128" s="37"/>
      <c r="G128" s="24" t="s">
        <v>184</v>
      </c>
      <c r="H128" s="37" t="s">
        <v>123</v>
      </c>
      <c r="I128" s="37"/>
      <c r="J128" s="37"/>
      <c r="K128" s="37"/>
      <c r="L128" s="37"/>
      <c r="M128" s="37"/>
      <c r="N128" s="37"/>
      <c r="O128" s="38"/>
    </row>
    <row r="129" spans="1:15" x14ac:dyDescent="0.2">
      <c r="A129" s="39"/>
      <c r="B129" s="24"/>
      <c r="C129" s="24"/>
      <c r="D129" s="24"/>
      <c r="E129" s="24"/>
      <c r="F129" s="24"/>
      <c r="G129" s="37" t="s">
        <v>67</v>
      </c>
      <c r="H129" s="24" t="s">
        <v>44</v>
      </c>
      <c r="I129" s="24"/>
      <c r="J129" s="24"/>
      <c r="K129" s="24"/>
      <c r="L129" s="24"/>
      <c r="M129" s="24"/>
      <c r="N129" s="24"/>
      <c r="O129" s="40"/>
    </row>
    <row r="130" spans="1:15" x14ac:dyDescent="0.2">
      <c r="A130" s="36"/>
      <c r="B130" s="37"/>
      <c r="C130" s="37"/>
      <c r="D130" s="37"/>
      <c r="E130" s="37"/>
      <c r="F130" s="37"/>
      <c r="G130" s="24" t="s">
        <v>186</v>
      </c>
      <c r="H130" s="24" t="s">
        <v>93</v>
      </c>
      <c r="I130" s="37"/>
      <c r="J130" s="37"/>
      <c r="K130" s="37"/>
      <c r="L130" s="37"/>
      <c r="M130" s="37"/>
      <c r="N130" s="37"/>
      <c r="O130" s="38"/>
    </row>
    <row r="131" spans="1:15" x14ac:dyDescent="0.2">
      <c r="A131" s="39"/>
      <c r="B131" s="24"/>
      <c r="C131" s="24"/>
      <c r="D131" s="24"/>
      <c r="E131" s="24"/>
      <c r="F131" s="24"/>
      <c r="G131" s="37" t="s">
        <v>187</v>
      </c>
      <c r="H131" s="37" t="s">
        <v>74</v>
      </c>
      <c r="I131" s="24"/>
      <c r="J131" s="24"/>
      <c r="K131" s="24"/>
      <c r="L131" s="24"/>
      <c r="M131" s="24"/>
      <c r="N131" s="24"/>
      <c r="O131" s="40"/>
    </row>
    <row r="132" spans="1:15" x14ac:dyDescent="0.2">
      <c r="A132" s="36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8"/>
    </row>
    <row r="133" spans="1:15" x14ac:dyDescent="0.2">
      <c r="A133" s="39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40"/>
    </row>
    <row r="134" spans="1:15" x14ac:dyDescent="0.2">
      <c r="A134" s="36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8"/>
    </row>
    <row r="135" spans="1:15" x14ac:dyDescent="0.2">
      <c r="A135" s="39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40"/>
    </row>
    <row r="136" spans="1:15" x14ac:dyDescent="0.2">
      <c r="A136" s="36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8"/>
    </row>
    <row r="137" spans="1:15" x14ac:dyDescent="0.2">
      <c r="A137" s="41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42"/>
    </row>
    <row r="139" spans="1:15" x14ac:dyDescent="0.2">
      <c r="A139" s="30" t="s">
        <v>168</v>
      </c>
      <c r="B139" s="30" t="s">
        <v>169</v>
      </c>
      <c r="D139" s="23" t="s">
        <v>53</v>
      </c>
      <c r="E139" s="23" t="s">
        <v>158</v>
      </c>
    </row>
    <row r="140" spans="1:15" x14ac:dyDescent="0.2">
      <c r="A140" s="30"/>
      <c r="B140" s="30"/>
      <c r="D140" s="21"/>
      <c r="E140" s="21"/>
    </row>
    <row r="141" spans="1:15" x14ac:dyDescent="0.2">
      <c r="A141" s="18" t="s">
        <v>162</v>
      </c>
      <c r="B141" s="18" t="s">
        <v>174</v>
      </c>
      <c r="C141" s="28"/>
      <c r="D141" s="22" t="s">
        <v>89</v>
      </c>
      <c r="E141" s="22" t="s">
        <v>144</v>
      </c>
    </row>
    <row r="142" spans="1:15" x14ac:dyDescent="0.2">
      <c r="A142" s="18" t="s">
        <v>163</v>
      </c>
      <c r="B142" s="18" t="s">
        <v>175</v>
      </c>
      <c r="C142" s="28"/>
      <c r="D142" s="22" t="s">
        <v>75</v>
      </c>
      <c r="E142" s="22" t="s">
        <v>39</v>
      </c>
    </row>
    <row r="143" spans="1:15" x14ac:dyDescent="0.2">
      <c r="A143" s="18" t="s">
        <v>7</v>
      </c>
      <c r="B143" s="17" t="s">
        <v>173</v>
      </c>
      <c r="C143" s="28"/>
      <c r="D143" s="21" t="s">
        <v>108</v>
      </c>
      <c r="E143" s="21" t="s">
        <v>42</v>
      </c>
    </row>
    <row r="144" spans="1:15" x14ac:dyDescent="0.2">
      <c r="A144" s="18" t="s">
        <v>197</v>
      </c>
      <c r="B144" s="17" t="s">
        <v>173</v>
      </c>
      <c r="C144" s="28"/>
      <c r="D144" s="21" t="s">
        <v>112</v>
      </c>
      <c r="E144" s="21" t="s">
        <v>133</v>
      </c>
    </row>
    <row r="145" spans="1:5" x14ac:dyDescent="0.2">
      <c r="A145" s="18" t="s">
        <v>164</v>
      </c>
      <c r="B145" s="18" t="s">
        <v>176</v>
      </c>
      <c r="D145" s="21" t="s">
        <v>98</v>
      </c>
      <c r="E145" s="21" t="s">
        <v>135</v>
      </c>
    </row>
    <row r="146" spans="1:5" x14ac:dyDescent="0.2">
      <c r="A146" s="18" t="s">
        <v>49</v>
      </c>
      <c r="B146" s="18" t="s">
        <v>40</v>
      </c>
      <c r="D146" s="22" t="s">
        <v>121</v>
      </c>
      <c r="E146" s="22" t="s">
        <v>120</v>
      </c>
    </row>
    <row r="147" spans="1:5" x14ac:dyDescent="0.2">
      <c r="A147" s="18" t="s">
        <v>198</v>
      </c>
      <c r="B147" s="18" t="s">
        <v>40</v>
      </c>
      <c r="D147" s="21" t="s">
        <v>43</v>
      </c>
      <c r="E147" s="21" t="s">
        <v>44</v>
      </c>
    </row>
    <row r="148" spans="1:5" x14ac:dyDescent="0.2">
      <c r="A148" s="18" t="s">
        <v>167</v>
      </c>
      <c r="B148" s="18" t="s">
        <v>179</v>
      </c>
      <c r="D148" s="21" t="s">
        <v>105</v>
      </c>
      <c r="E148" s="21" t="s">
        <v>46</v>
      </c>
    </row>
    <row r="149" spans="1:5" x14ac:dyDescent="0.2">
      <c r="A149" s="18" t="s">
        <v>9</v>
      </c>
      <c r="B149" s="17" t="s">
        <v>171</v>
      </c>
      <c r="D149" s="21" t="s">
        <v>127</v>
      </c>
      <c r="E149" s="21" t="s">
        <v>38</v>
      </c>
    </row>
    <row r="150" spans="1:5" x14ac:dyDescent="0.2">
      <c r="A150" s="18" t="s">
        <v>195</v>
      </c>
      <c r="B150" s="17" t="s">
        <v>171</v>
      </c>
      <c r="D150" s="22" t="s">
        <v>124</v>
      </c>
      <c r="E150" s="22" t="s">
        <v>132</v>
      </c>
    </row>
    <row r="151" spans="1:5" x14ac:dyDescent="0.2">
      <c r="A151" s="18" t="s">
        <v>10</v>
      </c>
      <c r="B151" s="17" t="s">
        <v>170</v>
      </c>
      <c r="D151" s="21" t="s">
        <v>115</v>
      </c>
      <c r="E151" s="21" t="s">
        <v>136</v>
      </c>
    </row>
    <row r="152" spans="1:5" x14ac:dyDescent="0.2">
      <c r="A152" s="18" t="s">
        <v>194</v>
      </c>
      <c r="B152" s="17" t="s">
        <v>170</v>
      </c>
      <c r="D152" s="21" t="s">
        <v>79</v>
      </c>
      <c r="E152" s="21" t="s">
        <v>137</v>
      </c>
    </row>
    <row r="153" spans="1:5" x14ac:dyDescent="0.2">
      <c r="A153" s="18" t="s">
        <v>166</v>
      </c>
      <c r="B153" s="18" t="s">
        <v>178</v>
      </c>
      <c r="D153" s="21" t="s">
        <v>72</v>
      </c>
      <c r="E153" s="21" t="s">
        <v>47</v>
      </c>
    </row>
    <row r="154" spans="1:5" x14ac:dyDescent="0.2">
      <c r="A154" s="18" t="s">
        <v>8</v>
      </c>
      <c r="B154" s="17" t="s">
        <v>172</v>
      </c>
      <c r="D154" s="22" t="s">
        <v>63</v>
      </c>
      <c r="E154" s="22" t="s">
        <v>138</v>
      </c>
    </row>
    <row r="155" spans="1:5" x14ac:dyDescent="0.2">
      <c r="A155" s="18" t="s">
        <v>196</v>
      </c>
      <c r="B155" s="17" t="s">
        <v>172</v>
      </c>
      <c r="D155" s="22" t="s">
        <v>48</v>
      </c>
      <c r="E155" s="22" t="s">
        <v>139</v>
      </c>
    </row>
    <row r="156" spans="1:5" x14ac:dyDescent="0.2">
      <c r="A156" s="18" t="s">
        <v>165</v>
      </c>
      <c r="B156" s="18" t="s">
        <v>177</v>
      </c>
      <c r="D156" s="22" t="s">
        <v>94</v>
      </c>
      <c r="E156" s="22" t="s">
        <v>73</v>
      </c>
    </row>
    <row r="157" spans="1:5" x14ac:dyDescent="0.2">
      <c r="D157" s="21" t="s">
        <v>118</v>
      </c>
      <c r="E157" s="21" t="s">
        <v>146</v>
      </c>
    </row>
    <row r="158" spans="1:5" x14ac:dyDescent="0.2">
      <c r="A158" s="30" t="s">
        <v>168</v>
      </c>
      <c r="B158" s="30" t="s">
        <v>169</v>
      </c>
      <c r="D158" s="22" t="s">
        <v>92</v>
      </c>
      <c r="E158" s="22" t="s">
        <v>160</v>
      </c>
    </row>
    <row r="159" spans="1:5" x14ac:dyDescent="0.2">
      <c r="A159" s="30"/>
      <c r="B159" s="30"/>
      <c r="D159" s="22" t="s">
        <v>61</v>
      </c>
      <c r="E159" s="22" t="s">
        <v>140</v>
      </c>
    </row>
    <row r="160" spans="1:5" x14ac:dyDescent="0.2">
      <c r="A160" s="18" t="s">
        <v>7</v>
      </c>
      <c r="B160" s="17" t="s">
        <v>173</v>
      </c>
      <c r="D160" s="22" t="s">
        <v>106</v>
      </c>
      <c r="E160" s="22" t="s">
        <v>141</v>
      </c>
    </row>
    <row r="161" spans="1:5" x14ac:dyDescent="0.2">
      <c r="A161" s="18" t="s">
        <v>9</v>
      </c>
      <c r="B161" s="17" t="s">
        <v>171</v>
      </c>
      <c r="D161" s="22" t="s">
        <v>11</v>
      </c>
      <c r="E161" s="22" t="s">
        <v>142</v>
      </c>
    </row>
    <row r="162" spans="1:5" x14ac:dyDescent="0.2">
      <c r="A162" s="18" t="s">
        <v>10</v>
      </c>
      <c r="B162" s="17" t="s">
        <v>170</v>
      </c>
      <c r="D162" s="22" t="s">
        <v>96</v>
      </c>
      <c r="E162" s="22" t="s">
        <v>143</v>
      </c>
    </row>
    <row r="163" spans="1:5" x14ac:dyDescent="0.2">
      <c r="A163" s="18" t="s">
        <v>8</v>
      </c>
      <c r="B163" s="17" t="s">
        <v>172</v>
      </c>
      <c r="D163" s="37" t="s">
        <v>50</v>
      </c>
      <c r="E163" s="37" t="s">
        <v>90</v>
      </c>
    </row>
    <row r="164" spans="1:5" x14ac:dyDescent="0.2">
      <c r="A164" s="18" t="s">
        <v>199</v>
      </c>
      <c r="B164" s="18" t="s">
        <v>144</v>
      </c>
      <c r="D164" s="48">
        <v>5303</v>
      </c>
      <c r="E164" s="21" t="s">
        <v>156</v>
      </c>
    </row>
    <row r="165" spans="1:5" x14ac:dyDescent="0.2">
      <c r="D165" s="48">
        <v>5304</v>
      </c>
      <c r="E165" s="21" t="s">
        <v>155</v>
      </c>
    </row>
    <row r="166" spans="1:5" x14ac:dyDescent="0.2">
      <c r="D166" s="21" t="s">
        <v>85</v>
      </c>
      <c r="E166" s="21" t="s">
        <v>154</v>
      </c>
    </row>
    <row r="167" spans="1:5" x14ac:dyDescent="0.2">
      <c r="D167" s="21" t="s">
        <v>101</v>
      </c>
      <c r="E167" s="21" t="s">
        <v>153</v>
      </c>
    </row>
    <row r="168" spans="1:5" x14ac:dyDescent="0.2">
      <c r="D168" s="21" t="s">
        <v>88</v>
      </c>
      <c r="E168" s="21" t="s">
        <v>151</v>
      </c>
    </row>
    <row r="169" spans="1:5" x14ac:dyDescent="0.2">
      <c r="D169" s="21" t="s">
        <v>68</v>
      </c>
      <c r="E169" s="21" t="s">
        <v>150</v>
      </c>
    </row>
    <row r="170" spans="1:5" x14ac:dyDescent="0.2">
      <c r="D170" s="21" t="s">
        <v>71</v>
      </c>
      <c r="E170" s="21" t="s">
        <v>152</v>
      </c>
    </row>
    <row r="171" spans="1:5" x14ac:dyDescent="0.2">
      <c r="D171" s="48" t="s">
        <v>67</v>
      </c>
      <c r="E171" s="21" t="s">
        <v>149</v>
      </c>
    </row>
    <row r="172" spans="1:5" x14ac:dyDescent="0.2">
      <c r="D172" s="21" t="s">
        <v>83</v>
      </c>
      <c r="E172" s="21" t="s">
        <v>147</v>
      </c>
    </row>
    <row r="173" spans="1:5" x14ac:dyDescent="0.2">
      <c r="D173" s="37" t="s">
        <v>103</v>
      </c>
      <c r="E173" s="37" t="s">
        <v>148</v>
      </c>
    </row>
  </sheetData>
  <sortState xmlns:xlrd2="http://schemas.microsoft.com/office/spreadsheetml/2017/richdata2" ref="A73:A87">
    <sortCondition ref="A73:A87"/>
  </sortState>
  <phoneticPr fontId="22" type="noConversion"/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465ffa-541a-45a8-9387-aed734cbc1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B359FD4D83624B868E0F23E09311D8" ma:contentTypeVersion="16" ma:contentTypeDescription="Create a new document." ma:contentTypeScope="" ma:versionID="3fd38d5bc93a3a3ce0ba397a9f612a24">
  <xsd:schema xmlns:xsd="http://www.w3.org/2001/XMLSchema" xmlns:xs="http://www.w3.org/2001/XMLSchema" xmlns:p="http://schemas.microsoft.com/office/2006/metadata/properties" xmlns:ns3="2ffb2cb9-4876-4720-9869-c416b95d138a" xmlns:ns4="2c465ffa-541a-45a8-9387-aed734cbc195" targetNamespace="http://schemas.microsoft.com/office/2006/metadata/properties" ma:root="true" ma:fieldsID="c15653b9ee91cd2add6639c4b34032a8" ns3:_="" ns4:_="">
    <xsd:import namespace="2ffb2cb9-4876-4720-9869-c416b95d138a"/>
    <xsd:import namespace="2c465ffa-541a-45a8-9387-aed734cbc19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_activity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ystemTags" minOccurs="0"/>
                <xsd:element ref="ns4:MediaLengthInSecond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b2cb9-4876-4720-9869-c416b95d13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65ffa-541a-45a8-9387-aed734cbc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B2909-F1D2-4CC5-9BF6-4397850CFF6C}">
  <ds:schemaRefs>
    <ds:schemaRef ds:uri="http://www.w3.org/XML/1998/namespace"/>
    <ds:schemaRef ds:uri="2c465ffa-541a-45a8-9387-aed734cbc195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2ffb2cb9-4876-4720-9869-c416b95d138a"/>
  </ds:schemaRefs>
</ds:datastoreItem>
</file>

<file path=customXml/itemProps2.xml><?xml version="1.0" encoding="utf-8"?>
<ds:datastoreItem xmlns:ds="http://schemas.openxmlformats.org/officeDocument/2006/customXml" ds:itemID="{68D2AF12-8E09-472C-86D7-2A05C55B8C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1CD6E7-AC18-4605-8793-7562C32DC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b2cb9-4876-4720-9869-c416b95d138a"/>
    <ds:schemaRef ds:uri="2c465ffa-541a-45a8-9387-aed734cbc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31</vt:i4>
      </vt:variant>
    </vt:vector>
  </HeadingPairs>
  <TitlesOfParts>
    <vt:vector size="36" baseType="lpstr">
      <vt:lpstr>Regional Mobility</vt:lpstr>
      <vt:lpstr>Non-Regional Mobility</vt:lpstr>
      <vt:lpstr>Sheet2</vt:lpstr>
      <vt:lpstr>Inactive Projects</vt:lpstr>
      <vt:lpstr>Program Categories</vt:lpstr>
      <vt:lpstr>Bridges</vt:lpstr>
      <vt:lpstr>Category</vt:lpstr>
      <vt:lpstr>CMAQ</vt:lpstr>
      <vt:lpstr>CProgram</vt:lpstr>
      <vt:lpstr>Enhancement</vt:lpstr>
      <vt:lpstr>FederalLands</vt:lpstr>
      <vt:lpstr>'Inactive Projects'!FederalProgram</vt:lpstr>
      <vt:lpstr>FederalProgram</vt:lpstr>
      <vt:lpstr>Local</vt:lpstr>
      <vt:lpstr>MassTransit</vt:lpstr>
      <vt:lpstr>OtherAllocatedFunds</vt:lpstr>
      <vt:lpstr>Pavements</vt:lpstr>
      <vt:lpstr>'Inactive Projects'!Phase</vt:lpstr>
      <vt:lpstr>'Non-Regional Mobility'!Phase</vt:lpstr>
      <vt:lpstr>Phase</vt:lpstr>
      <vt:lpstr>'Inactive Projects'!PhaseShort</vt:lpstr>
      <vt:lpstr>'Non-Regional Mobility'!PhaseShort</vt:lpstr>
      <vt:lpstr>PhaseShort</vt:lpstr>
      <vt:lpstr>'Inactive Projects'!Print_Area</vt:lpstr>
      <vt:lpstr>'Non-Regional Mobility'!Print_Area</vt:lpstr>
      <vt:lpstr>'Regional Mobility'!Print_Area</vt:lpstr>
      <vt:lpstr>'Inactive Projects'!Print_Titles</vt:lpstr>
      <vt:lpstr>'Non-Regional Mobility'!Print_Titles</vt:lpstr>
      <vt:lpstr>'Regional Mobility'!Print_Titles</vt:lpstr>
      <vt:lpstr>PROTECT</vt:lpstr>
      <vt:lpstr>RegionalMobility</vt:lpstr>
      <vt:lpstr>Safety</vt:lpstr>
      <vt:lpstr>SafetyImprovements</vt:lpstr>
      <vt:lpstr>SIB</vt:lpstr>
      <vt:lpstr>SystemUpgradeInterstate</vt:lpstr>
      <vt:lpstr>TAP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estep</dc:creator>
  <cp:lastModifiedBy>Darryl Elliott</cp:lastModifiedBy>
  <cp:lastPrinted>2024-06-12T15:51:12Z</cp:lastPrinted>
  <dcterms:created xsi:type="dcterms:W3CDTF">2020-05-29T13:50:29Z</dcterms:created>
  <dcterms:modified xsi:type="dcterms:W3CDTF">2024-09-13T19:29:55Z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0x0101002BB359FD4D83624B868E0F23E09311D8</vt:lpwstr>
  </property>
</Properties>
</file>